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070"/>
  </bookViews>
  <sheets>
    <sheet name="ALT listings" sheetId="1" r:id="rId1"/>
    <sheet name="Did not get" sheetId="2" r:id="rId2"/>
    <sheet name="Sheet3" sheetId="3" r:id="rId3"/>
  </sheets>
  <definedNames>
    <definedName name="_xlnm.Print_Area" localSheetId="0">'ALT listings'!$C$1:$U$31</definedName>
    <definedName name="_xlnm.Print_Titles" localSheetId="0">'ALT listings'!$1:$1</definedName>
  </definedNames>
  <calcPr calcId="145621"/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31" i="1" s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6" i="1"/>
  <c r="J5" i="1"/>
  <c r="J4" i="1"/>
  <c r="J3" i="1"/>
  <c r="J2" i="1"/>
  <c r="P31" i="1"/>
  <c r="R31" i="1"/>
  <c r="T31" i="1" l="1"/>
  <c r="U7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7" i="1"/>
  <c r="T6" i="1"/>
  <c r="T5" i="1"/>
  <c r="T4" i="1"/>
  <c r="T3" i="1"/>
  <c r="T2" i="1"/>
  <c r="F42" i="2" l="1"/>
  <c r="P41" i="2"/>
  <c r="S41" i="2" s="1"/>
  <c r="T41" i="2" s="1"/>
  <c r="O41" i="2"/>
  <c r="M41" i="2"/>
  <c r="K41" i="2"/>
  <c r="Q40" i="2"/>
  <c r="P40" i="2"/>
  <c r="S40" i="2" s="1"/>
  <c r="T40" i="2" s="1"/>
  <c r="O40" i="2"/>
  <c r="M40" i="2"/>
  <c r="K40" i="2"/>
  <c r="P39" i="2"/>
  <c r="S39" i="2" s="1"/>
  <c r="T39" i="2" s="1"/>
  <c r="O39" i="2"/>
  <c r="M39" i="2"/>
  <c r="K39" i="2"/>
  <c r="Q38" i="2"/>
  <c r="P38" i="2"/>
  <c r="S38" i="2" s="1"/>
  <c r="T38" i="2" s="1"/>
  <c r="O38" i="2"/>
  <c r="M38" i="2"/>
  <c r="K38" i="2"/>
  <c r="P37" i="2"/>
  <c r="S37" i="2" s="1"/>
  <c r="T37" i="2" s="1"/>
  <c r="O37" i="2"/>
  <c r="M37" i="2"/>
  <c r="K37" i="2"/>
  <c r="Q36" i="2"/>
  <c r="P36" i="2"/>
  <c r="S36" i="2" s="1"/>
  <c r="T36" i="2" s="1"/>
  <c r="O36" i="2"/>
  <c r="M36" i="2"/>
  <c r="K36" i="2"/>
  <c r="P35" i="2"/>
  <c r="S35" i="2" s="1"/>
  <c r="T35" i="2" s="1"/>
  <c r="O35" i="2"/>
  <c r="M35" i="2"/>
  <c r="K35" i="2"/>
  <c r="Q34" i="2"/>
  <c r="P34" i="2"/>
  <c r="S34" i="2" s="1"/>
  <c r="T34" i="2" s="1"/>
  <c r="O34" i="2"/>
  <c r="M34" i="2"/>
  <c r="K34" i="2"/>
  <c r="P33" i="2"/>
  <c r="S33" i="2" s="1"/>
  <c r="T33" i="2" s="1"/>
  <c r="O33" i="2"/>
  <c r="M33" i="2"/>
  <c r="K33" i="2"/>
  <c r="Q32" i="2"/>
  <c r="P32" i="2"/>
  <c r="S32" i="2" s="1"/>
  <c r="T32" i="2" s="1"/>
  <c r="O32" i="2"/>
  <c r="M32" i="2"/>
  <c r="K32" i="2"/>
  <c r="P31" i="2"/>
  <c r="S31" i="2" s="1"/>
  <c r="T31" i="2" s="1"/>
  <c r="O31" i="2"/>
  <c r="M31" i="2"/>
  <c r="K31" i="2"/>
  <c r="Q30" i="2"/>
  <c r="P30" i="2"/>
  <c r="S30" i="2" s="1"/>
  <c r="T30" i="2" s="1"/>
  <c r="O30" i="2"/>
  <c r="M30" i="2"/>
  <c r="K30" i="2"/>
  <c r="P29" i="2"/>
  <c r="S29" i="2" s="1"/>
  <c r="T29" i="2" s="1"/>
  <c r="O29" i="2"/>
  <c r="M29" i="2"/>
  <c r="K29" i="2"/>
  <c r="Q28" i="2"/>
  <c r="P28" i="2"/>
  <c r="S28" i="2" s="1"/>
  <c r="T28" i="2" s="1"/>
  <c r="O28" i="2"/>
  <c r="M28" i="2"/>
  <c r="K28" i="2"/>
  <c r="P27" i="2"/>
  <c r="S27" i="2" s="1"/>
  <c r="T27" i="2" s="1"/>
  <c r="O27" i="2"/>
  <c r="M27" i="2"/>
  <c r="K27" i="2"/>
  <c r="Q26" i="2"/>
  <c r="P26" i="2"/>
  <c r="S26" i="2" s="1"/>
  <c r="T26" i="2" s="1"/>
  <c r="O26" i="2"/>
  <c r="M26" i="2"/>
  <c r="K26" i="2"/>
  <c r="P25" i="2"/>
  <c r="S25" i="2" s="1"/>
  <c r="T25" i="2" s="1"/>
  <c r="O25" i="2"/>
  <c r="M25" i="2"/>
  <c r="K25" i="2"/>
  <c r="Q24" i="2"/>
  <c r="P24" i="2"/>
  <c r="S24" i="2" s="1"/>
  <c r="T24" i="2" s="1"/>
  <c r="O24" i="2"/>
  <c r="M24" i="2"/>
  <c r="K24" i="2"/>
  <c r="P23" i="2"/>
  <c r="S23" i="2" s="1"/>
  <c r="T23" i="2" s="1"/>
  <c r="O23" i="2"/>
  <c r="M23" i="2"/>
  <c r="K23" i="2"/>
  <c r="Q22" i="2"/>
  <c r="P22" i="2"/>
  <c r="S22" i="2" s="1"/>
  <c r="T22" i="2" s="1"/>
  <c r="O22" i="2"/>
  <c r="M22" i="2"/>
  <c r="K22" i="2"/>
  <c r="P21" i="2"/>
  <c r="S21" i="2" s="1"/>
  <c r="T21" i="2" s="1"/>
  <c r="O21" i="2"/>
  <c r="M21" i="2"/>
  <c r="K21" i="2"/>
  <c r="Q20" i="2"/>
  <c r="P20" i="2"/>
  <c r="S20" i="2" s="1"/>
  <c r="T20" i="2" s="1"/>
  <c r="O20" i="2"/>
  <c r="M20" i="2"/>
  <c r="K20" i="2"/>
  <c r="P19" i="2"/>
  <c r="S19" i="2" s="1"/>
  <c r="T19" i="2" s="1"/>
  <c r="O19" i="2"/>
  <c r="M19" i="2"/>
  <c r="K19" i="2"/>
  <c r="Q18" i="2"/>
  <c r="P18" i="2"/>
  <c r="S18" i="2" s="1"/>
  <c r="T18" i="2" s="1"/>
  <c r="O18" i="2"/>
  <c r="M18" i="2"/>
  <c r="K18" i="2"/>
  <c r="P17" i="2"/>
  <c r="S17" i="2" s="1"/>
  <c r="T17" i="2" s="1"/>
  <c r="O17" i="2"/>
  <c r="M17" i="2"/>
  <c r="K17" i="2"/>
  <c r="Q16" i="2"/>
  <c r="P16" i="2"/>
  <c r="S16" i="2" s="1"/>
  <c r="T16" i="2" s="1"/>
  <c r="O16" i="2"/>
  <c r="M16" i="2"/>
  <c r="K16" i="2"/>
  <c r="P15" i="2"/>
  <c r="S15" i="2" s="1"/>
  <c r="T15" i="2" s="1"/>
  <c r="O15" i="2"/>
  <c r="M15" i="2"/>
  <c r="K15" i="2"/>
  <c r="Q14" i="2"/>
  <c r="P14" i="2"/>
  <c r="S14" i="2" s="1"/>
  <c r="T14" i="2" s="1"/>
  <c r="O14" i="2"/>
  <c r="M14" i="2"/>
  <c r="K14" i="2"/>
  <c r="P13" i="2"/>
  <c r="S13" i="2" s="1"/>
  <c r="T13" i="2" s="1"/>
  <c r="O13" i="2"/>
  <c r="M13" i="2"/>
  <c r="K13" i="2"/>
  <c r="Q12" i="2"/>
  <c r="P12" i="2"/>
  <c r="S12" i="2" s="1"/>
  <c r="T12" i="2" s="1"/>
  <c r="O12" i="2"/>
  <c r="M12" i="2"/>
  <c r="K12" i="2"/>
  <c r="P11" i="2"/>
  <c r="S11" i="2" s="1"/>
  <c r="T11" i="2" s="1"/>
  <c r="O11" i="2"/>
  <c r="M11" i="2"/>
  <c r="K11" i="2"/>
  <c r="Q10" i="2"/>
  <c r="P10" i="2"/>
  <c r="S10" i="2" s="1"/>
  <c r="T10" i="2" s="1"/>
  <c r="O10" i="2"/>
  <c r="M10" i="2"/>
  <c r="K10" i="2"/>
  <c r="P9" i="2"/>
  <c r="S9" i="2" s="1"/>
  <c r="T9" i="2" s="1"/>
  <c r="O9" i="2"/>
  <c r="M9" i="2"/>
  <c r="K9" i="2"/>
  <c r="Q8" i="2"/>
  <c r="P8" i="2"/>
  <c r="S8" i="2" s="1"/>
  <c r="T8" i="2" s="1"/>
  <c r="O8" i="2"/>
  <c r="M8" i="2"/>
  <c r="K8" i="2"/>
  <c r="P7" i="2"/>
  <c r="S7" i="2" s="1"/>
  <c r="T7" i="2" s="1"/>
  <c r="O7" i="2"/>
  <c r="M7" i="2"/>
  <c r="K7" i="2"/>
  <c r="Q6" i="2"/>
  <c r="P6" i="2"/>
  <c r="S6" i="2" s="1"/>
  <c r="T6" i="2" s="1"/>
  <c r="O6" i="2"/>
  <c r="M6" i="2"/>
  <c r="K6" i="2"/>
  <c r="P5" i="2"/>
  <c r="S5" i="2" s="1"/>
  <c r="T5" i="2" s="1"/>
  <c r="O5" i="2"/>
  <c r="M5" i="2"/>
  <c r="K5" i="2"/>
  <c r="Q4" i="2"/>
  <c r="P4" i="2"/>
  <c r="S4" i="2" s="1"/>
  <c r="T4" i="2" s="1"/>
  <c r="O4" i="2"/>
  <c r="M4" i="2"/>
  <c r="K4" i="2"/>
  <c r="P3" i="2"/>
  <c r="S3" i="2" s="1"/>
  <c r="T3" i="2" s="1"/>
  <c r="O3" i="2"/>
  <c r="M3" i="2"/>
  <c r="K3" i="2"/>
  <c r="Q2" i="2"/>
  <c r="P2" i="2"/>
  <c r="S2" i="2" s="1"/>
  <c r="T2" i="2" s="1"/>
  <c r="O2" i="2"/>
  <c r="M2" i="2"/>
  <c r="K2" i="2"/>
  <c r="H31" i="1"/>
  <c r="G31" i="1"/>
  <c r="F31" i="1"/>
  <c r="K31" i="1" l="1"/>
  <c r="Q31" i="1"/>
  <c r="S31" i="1"/>
  <c r="Q3" i="2"/>
  <c r="Q5" i="2"/>
  <c r="Q7" i="2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30" i="1"/>
  <c r="O30" i="1"/>
  <c r="M30" i="1"/>
  <c r="K30" i="1"/>
  <c r="Q29" i="1"/>
  <c r="O29" i="1"/>
  <c r="M29" i="1"/>
  <c r="K29" i="1"/>
  <c r="Q28" i="1"/>
  <c r="O28" i="1"/>
  <c r="M28" i="1"/>
  <c r="K28" i="1"/>
  <c r="Q27" i="1"/>
  <c r="O27" i="1"/>
  <c r="M27" i="1"/>
  <c r="K27" i="1"/>
  <c r="Q26" i="1"/>
  <c r="O26" i="1"/>
  <c r="M26" i="1"/>
  <c r="K26" i="1"/>
  <c r="Q25" i="1"/>
  <c r="O25" i="1"/>
  <c r="M25" i="1"/>
  <c r="K25" i="1"/>
  <c r="O24" i="1"/>
  <c r="M24" i="1"/>
  <c r="K24" i="1"/>
  <c r="Q23" i="1"/>
  <c r="O23" i="1"/>
  <c r="M23" i="1"/>
  <c r="K23" i="1"/>
  <c r="Q22" i="1"/>
  <c r="O22" i="1"/>
  <c r="M22" i="1"/>
  <c r="K22" i="1"/>
  <c r="Q21" i="1"/>
  <c r="O21" i="1"/>
  <c r="M21" i="1"/>
  <c r="K21" i="1"/>
  <c r="Q20" i="1"/>
  <c r="O20" i="1"/>
  <c r="M20" i="1"/>
  <c r="K20" i="1"/>
  <c r="Q19" i="1"/>
  <c r="O19" i="1"/>
  <c r="M19" i="1"/>
  <c r="K19" i="1"/>
  <c r="Q18" i="1"/>
  <c r="O18" i="1"/>
  <c r="M18" i="1"/>
  <c r="K18" i="1"/>
  <c r="Q17" i="1"/>
  <c r="O17" i="1"/>
  <c r="M17" i="1"/>
  <c r="K17" i="1"/>
  <c r="Q16" i="1"/>
  <c r="O16" i="1"/>
  <c r="M16" i="1"/>
  <c r="K16" i="1"/>
  <c r="Q15" i="1"/>
  <c r="O15" i="1"/>
  <c r="M15" i="1"/>
  <c r="K15" i="1"/>
  <c r="Q14" i="1"/>
  <c r="O14" i="1"/>
  <c r="M14" i="1"/>
  <c r="K14" i="1"/>
  <c r="Q13" i="1"/>
  <c r="O13" i="1"/>
  <c r="M13" i="1"/>
  <c r="K13" i="1"/>
  <c r="Q12" i="1"/>
  <c r="O12" i="1"/>
  <c r="M12" i="1"/>
  <c r="K12" i="1"/>
  <c r="Q11" i="1"/>
  <c r="O11" i="1"/>
  <c r="M11" i="1"/>
  <c r="K11" i="1"/>
  <c r="Q10" i="1"/>
  <c r="O10" i="1"/>
  <c r="M10" i="1"/>
  <c r="K10" i="1"/>
  <c r="O9" i="1"/>
  <c r="M9" i="1"/>
  <c r="K9" i="1"/>
  <c r="Q7" i="1"/>
  <c r="O7" i="1"/>
  <c r="M7" i="1"/>
  <c r="K7" i="1"/>
  <c r="Q6" i="1"/>
  <c r="O6" i="1"/>
  <c r="M6" i="1"/>
  <c r="K6" i="1"/>
  <c r="Q5" i="1"/>
  <c r="O5" i="1"/>
  <c r="M5" i="1"/>
  <c r="K5" i="1"/>
  <c r="O4" i="1"/>
  <c r="M4" i="1"/>
  <c r="K4" i="1"/>
  <c r="Q3" i="1"/>
  <c r="O3" i="1"/>
  <c r="M3" i="1"/>
  <c r="K3" i="1"/>
  <c r="Q2" i="1"/>
  <c r="O2" i="1"/>
  <c r="M2" i="1"/>
  <c r="K2" i="1"/>
  <c r="U31" i="1" l="1"/>
  <c r="S30" i="1"/>
  <c r="U30" i="1" s="1"/>
  <c r="S7" i="1"/>
  <c r="S6" i="1"/>
  <c r="U6" i="1" s="1"/>
  <c r="S29" i="1"/>
  <c r="U29" i="1" s="1"/>
  <c r="S28" i="1"/>
  <c r="U28" i="1" s="1"/>
  <c r="S27" i="1"/>
  <c r="U27" i="1" s="1"/>
  <c r="S26" i="1"/>
  <c r="U26" i="1" s="1"/>
  <c r="S25" i="1"/>
  <c r="U25" i="1" s="1"/>
  <c r="Q24" i="1"/>
  <c r="S24" i="1" s="1"/>
  <c r="U24" i="1" s="1"/>
  <c r="S23" i="1"/>
  <c r="U23" i="1" s="1"/>
  <c r="S22" i="1"/>
  <c r="U22" i="1" s="1"/>
  <c r="S21" i="1"/>
  <c r="U21" i="1" s="1"/>
  <c r="S20" i="1"/>
  <c r="U20" i="1" s="1"/>
  <c r="S5" i="1"/>
  <c r="U5" i="1" s="1"/>
  <c r="S19" i="1"/>
  <c r="U19" i="1" s="1"/>
  <c r="S18" i="1"/>
  <c r="U18" i="1" s="1"/>
  <c r="S17" i="1"/>
  <c r="U17" i="1" s="1"/>
  <c r="S16" i="1"/>
  <c r="U16" i="1" s="1"/>
  <c r="S15" i="1"/>
  <c r="U15" i="1" s="1"/>
  <c r="S14" i="1"/>
  <c r="U14" i="1" s="1"/>
  <c r="Q4" i="1"/>
  <c r="S4" i="1" s="1"/>
  <c r="U4" i="1" s="1"/>
  <c r="S13" i="1"/>
  <c r="U13" i="1" s="1"/>
  <c r="S12" i="1"/>
  <c r="U12" i="1" s="1"/>
  <c r="S11" i="1"/>
  <c r="U11" i="1" s="1"/>
  <c r="S10" i="1"/>
  <c r="U10" i="1" s="1"/>
  <c r="S3" i="1"/>
  <c r="U3" i="1" s="1"/>
  <c r="S2" i="1"/>
  <c r="U2" i="1" s="1"/>
  <c r="Q9" i="1"/>
  <c r="S9" i="1" s="1"/>
  <c r="U9" i="1" s="1"/>
</calcChain>
</file>

<file path=xl/sharedStrings.xml><?xml version="1.0" encoding="utf-8"?>
<sst xmlns="http://schemas.openxmlformats.org/spreadsheetml/2006/main" count="402" uniqueCount="123">
  <si>
    <t>State</t>
  </si>
  <si>
    <t>MU</t>
  </si>
  <si>
    <t>County</t>
  </si>
  <si>
    <t>Tract</t>
  </si>
  <si>
    <t>NC</t>
  </si>
  <si>
    <t>Waccamaw</t>
  </si>
  <si>
    <t>Blair 335</t>
  </si>
  <si>
    <t>Boggan 124</t>
  </si>
  <si>
    <t>Crump</t>
  </si>
  <si>
    <t>Flowers 242</t>
  </si>
  <si>
    <t>Leak 133</t>
  </si>
  <si>
    <t>Long</t>
  </si>
  <si>
    <t>Redfern</t>
  </si>
  <si>
    <t>Evans 122</t>
  </si>
  <si>
    <t>CO221</t>
  </si>
  <si>
    <t>Evergreen</t>
  </si>
  <si>
    <t>Geddie</t>
  </si>
  <si>
    <t>Weyerhaeuser 416</t>
  </si>
  <si>
    <t>Snakeburg</t>
  </si>
  <si>
    <t>Williams 25</t>
  </si>
  <si>
    <t>Williams 93</t>
  </si>
  <si>
    <t>Melvin</t>
  </si>
  <si>
    <t>Robbins</t>
  </si>
  <si>
    <t>Jordon 137</t>
  </si>
  <si>
    <t>Weyerhaeuser 573</t>
  </si>
  <si>
    <t>McCall</t>
  </si>
  <si>
    <t>Williams 78</t>
  </si>
  <si>
    <t>Anson</t>
  </si>
  <si>
    <t>Perry</t>
  </si>
  <si>
    <t>Bladen</t>
  </si>
  <si>
    <t>Columbus</t>
  </si>
  <si>
    <t>Cumberland</t>
  </si>
  <si>
    <t>Johnston</t>
  </si>
  <si>
    <t>Moore</t>
  </si>
  <si>
    <t>Richmond</t>
  </si>
  <si>
    <t>Sampson</t>
  </si>
  <si>
    <t>Scotland</t>
  </si>
  <si>
    <t>Wilson</t>
  </si>
  <si>
    <t>SC</t>
  </si>
  <si>
    <t>Pisgah</t>
  </si>
  <si>
    <t>Wateree</t>
  </si>
  <si>
    <t>Abbeville</t>
  </si>
  <si>
    <t>Cherokee</t>
  </si>
  <si>
    <t>Chester</t>
  </si>
  <si>
    <t>Chesterfield</t>
  </si>
  <si>
    <t>Dillon</t>
  </si>
  <si>
    <t>Fairfield</t>
  </si>
  <si>
    <t>Greenwood</t>
  </si>
  <si>
    <t>Kershaw</t>
  </si>
  <si>
    <t>Laurens</t>
  </si>
  <si>
    <t>Lee</t>
  </si>
  <si>
    <t>Marlboro</t>
  </si>
  <si>
    <t>Richland</t>
  </si>
  <si>
    <t>Spartanburg</t>
  </si>
  <si>
    <t>Union</t>
  </si>
  <si>
    <t>PG2020</t>
  </si>
  <si>
    <t>PG122</t>
  </si>
  <si>
    <t>PG124</t>
  </si>
  <si>
    <t>PG130</t>
  </si>
  <si>
    <t>PG131</t>
  </si>
  <si>
    <t>PG1116</t>
  </si>
  <si>
    <t>PG1118</t>
  </si>
  <si>
    <t>PG1243</t>
  </si>
  <si>
    <t>PG1245</t>
  </si>
  <si>
    <t>PG1260</t>
  </si>
  <si>
    <t>Griggs</t>
  </si>
  <si>
    <t>Lloyd 213</t>
  </si>
  <si>
    <t>Lynn</t>
  </si>
  <si>
    <t>Nicholson</t>
  </si>
  <si>
    <t>Beard</t>
  </si>
  <si>
    <t>Lee 97</t>
  </si>
  <si>
    <t>Williams 135</t>
  </si>
  <si>
    <t>Patrick</t>
  </si>
  <si>
    <t>PG2424</t>
  </si>
  <si>
    <t>PG2427</t>
  </si>
  <si>
    <t>PG2433</t>
  </si>
  <si>
    <t>Baxley</t>
  </si>
  <si>
    <t>Brunson 117</t>
  </si>
  <si>
    <t>Carroll 100</t>
  </si>
  <si>
    <t>Hardy</t>
  </si>
  <si>
    <t>Lloyd 136</t>
  </si>
  <si>
    <t>Roddy</t>
  </si>
  <si>
    <t>Tucker 103</t>
  </si>
  <si>
    <t>PG3035</t>
  </si>
  <si>
    <t>PG3044</t>
  </si>
  <si>
    <t>Davis</t>
  </si>
  <si>
    <t>Lee 109</t>
  </si>
  <si>
    <t>White</t>
  </si>
  <si>
    <t>Ellerbe</t>
  </si>
  <si>
    <t>Lumbee 84</t>
  </si>
  <si>
    <t>Sherrill</t>
  </si>
  <si>
    <t>Wallace 140</t>
  </si>
  <si>
    <t>Whitley</t>
  </si>
  <si>
    <t>PG4002</t>
  </si>
  <si>
    <t>PG4215</t>
  </si>
  <si>
    <t>Long Chapel</t>
  </si>
  <si>
    <t>PG4442</t>
  </si>
  <si>
    <t>PG4444</t>
  </si>
  <si>
    <t>PG4446</t>
  </si>
  <si>
    <t>PG4460</t>
  </si>
  <si>
    <t>Acres per Sarah</t>
  </si>
  <si>
    <t>Acres per CSR</t>
  </si>
  <si>
    <t>Acres per deed</t>
  </si>
  <si>
    <t>Mark McMillan</t>
  </si>
  <si>
    <t>Mark Kiser</t>
  </si>
  <si>
    <t>Fred Wadsworth</t>
  </si>
  <si>
    <t>Assessor</t>
  </si>
  <si>
    <t>Land
Value</t>
  </si>
  <si>
    <t>Land $/
Acre</t>
  </si>
  <si>
    <t>Pre-Merch
Value</t>
  </si>
  <si>
    <t>Pre-Merc/
Acre</t>
  </si>
  <si>
    <t>Merch
Value</t>
  </si>
  <si>
    <t>Merch/
Acre</t>
  </si>
  <si>
    <t>Value/
Acre</t>
  </si>
  <si>
    <t>List 
Premium</t>
  </si>
  <si>
    <t>Recommended
List</t>
  </si>
  <si>
    <t>List/
Acre</t>
  </si>
  <si>
    <t>Tract 
Number</t>
  </si>
  <si>
    <t>Minimum Sales Price</t>
  </si>
  <si>
    <t>Increase over Minimum</t>
  </si>
  <si>
    <t>Marlboro/Dillon</t>
  </si>
  <si>
    <t>Howell 113/40</t>
  </si>
  <si>
    <t>60040377 &amp;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</si>
</sst>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1" fillId="2" borderId="3" xfId="0" applyFont="1" applyFill="1" applyBorder="1" applyAlignment="1">
      <alignment horizontal="center" wrapText="1"/>
    </xf>
    <xf numFmtId="44" fontId="0" fillId="0" borderId="1" xfId="1" applyNumberFormat="1" applyFont="1" applyBorder="1"/>
    <xf numFmtId="9" fontId="0" fillId="0" borderId="1" xfId="0" applyNumberFormat="1" applyBorder="1"/>
    <xf numFmtId="164" fontId="0" fillId="5" borderId="1" xfId="1" applyNumberFormat="1" applyFont="1" applyFill="1" applyBorder="1"/>
    <xf numFmtId="9" fontId="0" fillId="0" borderId="1" xfId="2" applyFont="1" applyBorder="1"/>
    <xf numFmtId="44" fontId="0" fillId="0" borderId="0" xfId="0" applyNumberFormat="1"/>
    <xf numFmtId="44" fontId="0" fillId="0" borderId="1" xfId="1" applyNumberFormat="1" applyFont="1" applyFill="1" applyBorder="1"/>
    <xf numFmtId="164" fontId="0" fillId="5" borderId="1" xfId="0" applyNumberFormat="1" applyFill="1" applyBorder="1"/>
    <xf numFmtId="164" fontId="0" fillId="0" borderId="0" xfId="0" applyNumberFormat="1"/>
    <xf numFmtId="44" fontId="0" fillId="0" borderId="3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topLeftCell="C1" workbookViewId="0">
      <pane xSplit="2" ySplit="1" topLeftCell="I11" activePane="bottomRight" state="frozen"/>
      <selection activeCell="C1" sqref="C1"/>
      <selection pane="topRight" activeCell="E1" sqref="E1"/>
      <selection pane="bottomLeft" activeCell="C2" sqref="C2"/>
      <selection pane="bottomRight" activeCell="P9" sqref="P9:P30"/>
    </sheetView>
  </sheetViews>
  <sheetFormatPr defaultRowHeight="15" x14ac:dyDescent="0.25"/>
  <cols>
    <col min="1" max="1" width="5.85546875" customWidth="1"/>
    <col min="2" max="2" width="11.85546875" customWidth="1"/>
    <col min="3" max="3" width="12.28515625" customWidth="1"/>
    <col min="4" max="4" width="18.140625" customWidth="1"/>
    <col min="5" max="5" width="13" customWidth="1"/>
    <col min="7" max="8" width="9.140625" hidden="1" customWidth="1"/>
    <col min="9" max="9" width="15.28515625" customWidth="1"/>
    <col min="10" max="10" width="11.5703125" bestFit="1" customWidth="1"/>
    <col min="11" max="11" width="10.5703125" customWidth="1"/>
    <col min="12" max="12" width="10" bestFit="1" customWidth="1"/>
    <col min="14" max="14" width="10" bestFit="1" customWidth="1"/>
    <col min="15" max="15" width="10.85546875" customWidth="1"/>
    <col min="16" max="16" width="12.5703125" customWidth="1"/>
    <col min="17" max="17" width="10.28515625" customWidth="1"/>
    <col min="18" max="18" width="14.42578125" customWidth="1"/>
    <col min="19" max="19" width="10.28515625" customWidth="1"/>
    <col min="20" max="20" width="8.28515625" customWidth="1"/>
  </cols>
  <sheetData>
    <row r="1" spans="1:2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117</v>
      </c>
      <c r="F1" s="3" t="s">
        <v>101</v>
      </c>
      <c r="G1" s="3" t="s">
        <v>100</v>
      </c>
      <c r="H1" s="3" t="s">
        <v>102</v>
      </c>
      <c r="I1" s="9" t="s">
        <v>106</v>
      </c>
      <c r="J1" s="3" t="s">
        <v>107</v>
      </c>
      <c r="K1" s="3" t="s">
        <v>108</v>
      </c>
      <c r="L1" s="3" t="s">
        <v>109</v>
      </c>
      <c r="M1" s="3" t="s">
        <v>110</v>
      </c>
      <c r="N1" s="3" t="s">
        <v>111</v>
      </c>
      <c r="O1" s="3" t="s">
        <v>112</v>
      </c>
      <c r="P1" s="3" t="s">
        <v>118</v>
      </c>
      <c r="Q1" s="3" t="s">
        <v>113</v>
      </c>
      <c r="R1" s="3" t="s">
        <v>115</v>
      </c>
      <c r="S1" s="3" t="s">
        <v>116</v>
      </c>
      <c r="T1" s="9" t="s">
        <v>119</v>
      </c>
    </row>
    <row r="2" spans="1:21" x14ac:dyDescent="0.25">
      <c r="A2" s="5" t="s">
        <v>4</v>
      </c>
      <c r="B2" s="5" t="s">
        <v>5</v>
      </c>
      <c r="C2" s="5" t="s">
        <v>27</v>
      </c>
      <c r="D2" s="5" t="s">
        <v>11</v>
      </c>
      <c r="E2" s="5">
        <v>60040281</v>
      </c>
      <c r="F2" s="5">
        <v>186.76</v>
      </c>
      <c r="G2" s="5">
        <v>187</v>
      </c>
      <c r="H2" s="8">
        <v>158.87</v>
      </c>
      <c r="I2" s="5" t="s">
        <v>103</v>
      </c>
      <c r="J2" s="12">
        <f>+R2-L2-N2</f>
        <v>194561</v>
      </c>
      <c r="K2" s="10">
        <f t="shared" ref="K2:K7" si="0">+J2/F2</f>
        <v>1041.7701863354039</v>
      </c>
      <c r="L2" s="12">
        <v>61926</v>
      </c>
      <c r="M2" s="10">
        <f t="shared" ref="M2:M7" si="1">+L2/F2</f>
        <v>331.58063825230244</v>
      </c>
      <c r="N2" s="12">
        <v>38413</v>
      </c>
      <c r="O2" s="10">
        <f t="shared" ref="O2:O7" si="2">+N2/F2</f>
        <v>205.68108802741489</v>
      </c>
      <c r="P2" s="12">
        <v>270000</v>
      </c>
      <c r="Q2" s="10">
        <f t="shared" ref="Q2:Q7" si="3">+P2/F2</f>
        <v>1445.7057185692868</v>
      </c>
      <c r="R2" s="12">
        <v>294900</v>
      </c>
      <c r="S2" s="10">
        <f t="shared" ref="S2:S7" si="4">+R2/F2</f>
        <v>1579.0319126151212</v>
      </c>
      <c r="T2" s="13">
        <f t="shared" ref="T2:T7" si="5">+(R2-P2)/P2</f>
        <v>9.2222222222222219E-2</v>
      </c>
      <c r="U2" s="14">
        <f>+S2-Q2</f>
        <v>133.32619404583443</v>
      </c>
    </row>
    <row r="3" spans="1:21" x14ac:dyDescent="0.25">
      <c r="A3" s="5" t="s">
        <v>4</v>
      </c>
      <c r="B3" s="5" t="s">
        <v>5</v>
      </c>
      <c r="C3" s="5" t="s">
        <v>29</v>
      </c>
      <c r="D3" s="5" t="s">
        <v>13</v>
      </c>
      <c r="E3" s="5">
        <v>60040085</v>
      </c>
      <c r="F3" s="5">
        <v>121.61</v>
      </c>
      <c r="G3" s="5">
        <v>122</v>
      </c>
      <c r="H3" s="5">
        <v>121.65</v>
      </c>
      <c r="I3" s="5" t="s">
        <v>103</v>
      </c>
      <c r="J3" s="12">
        <f t="shared" ref="J3:J30" si="6">+R3-L3-N3</f>
        <v>136775</v>
      </c>
      <c r="K3" s="10">
        <f t="shared" si="0"/>
        <v>1124.7019159608585</v>
      </c>
      <c r="L3" s="12">
        <v>0</v>
      </c>
      <c r="M3" s="10">
        <f t="shared" si="1"/>
        <v>0</v>
      </c>
      <c r="N3" s="12">
        <v>83125</v>
      </c>
      <c r="O3" s="10">
        <f t="shared" si="2"/>
        <v>683.53753803141194</v>
      </c>
      <c r="P3" s="12">
        <v>200000</v>
      </c>
      <c r="Q3" s="10">
        <f t="shared" si="3"/>
        <v>1644.6015952635473</v>
      </c>
      <c r="R3" s="12">
        <v>219900</v>
      </c>
      <c r="S3" s="10">
        <f t="shared" si="4"/>
        <v>1808.2394539922705</v>
      </c>
      <c r="T3" s="13">
        <f t="shared" si="5"/>
        <v>9.9500000000000005E-2</v>
      </c>
      <c r="U3" s="14">
        <f t="shared" ref="U3:U31" si="7">+S3-Q3</f>
        <v>163.63785872872313</v>
      </c>
    </row>
    <row r="4" spans="1:21" x14ac:dyDescent="0.25">
      <c r="A4" s="5" t="s">
        <v>4</v>
      </c>
      <c r="B4" s="5" t="s">
        <v>5</v>
      </c>
      <c r="C4" s="5" t="s">
        <v>31</v>
      </c>
      <c r="D4" s="5" t="s">
        <v>15</v>
      </c>
      <c r="E4" s="5">
        <v>60040070</v>
      </c>
      <c r="F4" s="5">
        <v>88.78</v>
      </c>
      <c r="G4" s="5">
        <v>89</v>
      </c>
      <c r="H4" s="5">
        <v>88.5</v>
      </c>
      <c r="I4" s="5" t="s">
        <v>103</v>
      </c>
      <c r="J4" s="12">
        <f t="shared" si="6"/>
        <v>88492</v>
      </c>
      <c r="K4" s="10">
        <f t="shared" si="0"/>
        <v>996.7560261320117</v>
      </c>
      <c r="L4" s="12">
        <v>0</v>
      </c>
      <c r="M4" s="10">
        <f t="shared" si="1"/>
        <v>0</v>
      </c>
      <c r="N4" s="12">
        <v>66408</v>
      </c>
      <c r="O4" s="10">
        <f t="shared" si="2"/>
        <v>748.00630772696547</v>
      </c>
      <c r="P4" s="12">
        <v>145000</v>
      </c>
      <c r="Q4" s="10">
        <f t="shared" si="3"/>
        <v>1633.25073214688</v>
      </c>
      <c r="R4" s="12">
        <v>154900</v>
      </c>
      <c r="S4" s="10">
        <f t="shared" si="4"/>
        <v>1744.7623338589772</v>
      </c>
      <c r="T4" s="13">
        <f t="shared" si="5"/>
        <v>6.827586206896552E-2</v>
      </c>
      <c r="U4" s="14">
        <f t="shared" si="7"/>
        <v>111.51160171209722</v>
      </c>
    </row>
    <row r="5" spans="1:21" x14ac:dyDescent="0.25">
      <c r="A5" s="5" t="s">
        <v>4</v>
      </c>
      <c r="B5" s="5" t="s">
        <v>5</v>
      </c>
      <c r="C5" s="5" t="s">
        <v>32</v>
      </c>
      <c r="D5" s="5" t="s">
        <v>18</v>
      </c>
      <c r="E5" s="5">
        <v>60040057</v>
      </c>
      <c r="F5" s="5">
        <v>49.43</v>
      </c>
      <c r="G5" s="5">
        <v>49</v>
      </c>
      <c r="H5" s="8"/>
      <c r="I5" s="5" t="s">
        <v>103</v>
      </c>
      <c r="J5" s="12">
        <f t="shared" si="6"/>
        <v>51065</v>
      </c>
      <c r="K5" s="10">
        <f t="shared" si="0"/>
        <v>1033.0770786971475</v>
      </c>
      <c r="L5" s="12">
        <v>0</v>
      </c>
      <c r="M5" s="10">
        <f t="shared" si="1"/>
        <v>0</v>
      </c>
      <c r="N5" s="12">
        <v>9435</v>
      </c>
      <c r="O5" s="10">
        <f t="shared" si="2"/>
        <v>190.87598624317215</v>
      </c>
      <c r="P5" s="12">
        <v>55000</v>
      </c>
      <c r="Q5" s="10">
        <f t="shared" si="3"/>
        <v>1112.6846044911997</v>
      </c>
      <c r="R5" s="12">
        <v>60500</v>
      </c>
      <c r="S5" s="10">
        <f t="shared" si="4"/>
        <v>1223.9530649403196</v>
      </c>
      <c r="T5" s="13">
        <f t="shared" si="5"/>
        <v>0.1</v>
      </c>
      <c r="U5" s="14">
        <f t="shared" si="7"/>
        <v>111.26846044911986</v>
      </c>
    </row>
    <row r="6" spans="1:21" x14ac:dyDescent="0.25">
      <c r="A6" s="5" t="s">
        <v>4</v>
      </c>
      <c r="B6" s="5" t="s">
        <v>5</v>
      </c>
      <c r="C6" s="5" t="s">
        <v>34</v>
      </c>
      <c r="D6" s="5" t="s">
        <v>23</v>
      </c>
      <c r="E6" s="5">
        <v>60040297</v>
      </c>
      <c r="F6" s="5">
        <v>137.9</v>
      </c>
      <c r="G6" s="5">
        <v>138</v>
      </c>
      <c r="H6" s="5">
        <v>134.6</v>
      </c>
      <c r="I6" s="5" t="s">
        <v>103</v>
      </c>
      <c r="J6" s="12">
        <f t="shared" si="6"/>
        <v>143162</v>
      </c>
      <c r="K6" s="10">
        <f t="shared" si="0"/>
        <v>1038.158085569253</v>
      </c>
      <c r="L6" s="12">
        <v>56355</v>
      </c>
      <c r="M6" s="10">
        <f t="shared" si="1"/>
        <v>408.66569978245104</v>
      </c>
      <c r="N6" s="12">
        <v>20383</v>
      </c>
      <c r="O6" s="10">
        <f t="shared" si="2"/>
        <v>147.81000725163162</v>
      </c>
      <c r="P6" s="12">
        <v>200000</v>
      </c>
      <c r="Q6" s="10">
        <f t="shared" si="3"/>
        <v>1450.32632342277</v>
      </c>
      <c r="R6" s="12">
        <v>219900</v>
      </c>
      <c r="S6" s="10">
        <f t="shared" si="4"/>
        <v>1594.6337926033357</v>
      </c>
      <c r="T6" s="13">
        <f t="shared" si="5"/>
        <v>9.9500000000000005E-2</v>
      </c>
      <c r="U6" s="14">
        <f t="shared" si="7"/>
        <v>144.3074691805657</v>
      </c>
    </row>
    <row r="7" spans="1:21" x14ac:dyDescent="0.25">
      <c r="A7" s="5" t="s">
        <v>4</v>
      </c>
      <c r="B7" s="5" t="s">
        <v>5</v>
      </c>
      <c r="C7" s="5" t="s">
        <v>36</v>
      </c>
      <c r="D7" s="5" t="s">
        <v>25</v>
      </c>
      <c r="E7" s="5">
        <v>60040313</v>
      </c>
      <c r="F7" s="5">
        <v>107.85</v>
      </c>
      <c r="G7" s="5">
        <v>108</v>
      </c>
      <c r="H7" s="5">
        <v>107.87</v>
      </c>
      <c r="I7" s="5" t="s">
        <v>103</v>
      </c>
      <c r="J7" s="12">
        <f t="shared" si="6"/>
        <v>125484</v>
      </c>
      <c r="K7" s="10">
        <f t="shared" si="0"/>
        <v>1163.5048678720445</v>
      </c>
      <c r="L7" s="12">
        <v>0</v>
      </c>
      <c r="M7" s="10">
        <f t="shared" si="1"/>
        <v>0</v>
      </c>
      <c r="N7" s="12">
        <v>109516</v>
      </c>
      <c r="O7" s="10">
        <f t="shared" si="2"/>
        <v>1015.4473806212333</v>
      </c>
      <c r="P7" s="12">
        <v>215000</v>
      </c>
      <c r="Q7" s="10">
        <f t="shared" si="3"/>
        <v>1993.5095039406585</v>
      </c>
      <c r="R7" s="12">
        <v>235000</v>
      </c>
      <c r="S7" s="10">
        <f t="shared" si="4"/>
        <v>2178.9522484932777</v>
      </c>
      <c r="T7" s="13">
        <f t="shared" si="5"/>
        <v>9.3023255813953487E-2</v>
      </c>
      <c r="U7" s="14">
        <f t="shared" si="7"/>
        <v>185.44274455261916</v>
      </c>
    </row>
    <row r="8" spans="1:21" ht="7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5">
      <c r="A9" s="5" t="s">
        <v>38</v>
      </c>
      <c r="B9" s="5" t="s">
        <v>39</v>
      </c>
      <c r="C9" s="5" t="s">
        <v>41</v>
      </c>
      <c r="D9" s="5" t="s">
        <v>57</v>
      </c>
      <c r="E9" s="6" t="s">
        <v>57</v>
      </c>
      <c r="F9" s="5">
        <v>110.49</v>
      </c>
      <c r="G9" s="5">
        <v>110.5</v>
      </c>
      <c r="H9" s="5">
        <v>112</v>
      </c>
      <c r="I9" s="5" t="s">
        <v>104</v>
      </c>
      <c r="J9" s="12">
        <f t="shared" si="6"/>
        <v>151237</v>
      </c>
      <c r="K9" s="10">
        <f t="shared" ref="K9:K30" si="8">+J9/F9</f>
        <v>1368.7845053851029</v>
      </c>
      <c r="L9" s="12">
        <v>76119</v>
      </c>
      <c r="M9" s="10">
        <f t="shared" ref="M9:M30" si="9">+L9/F9</f>
        <v>688.92207439587298</v>
      </c>
      <c r="N9" s="12">
        <v>54544</v>
      </c>
      <c r="O9" s="10">
        <f t="shared" ref="O9:O30" si="10">+N9/F9</f>
        <v>493.65553443750571</v>
      </c>
      <c r="P9" s="12">
        <v>260000</v>
      </c>
      <c r="Q9" s="10">
        <f t="shared" ref="Q9:Q30" si="11">+P9/F9</f>
        <v>2353.1541315956197</v>
      </c>
      <c r="R9" s="12">
        <v>281900</v>
      </c>
      <c r="S9" s="10">
        <f t="shared" ref="S9:S31" si="12">+R9/F9</f>
        <v>2551.3621142184816</v>
      </c>
      <c r="T9" s="13">
        <f t="shared" ref="T9:T31" si="13">+(R9-P9)/P9</f>
        <v>8.4230769230769234E-2</v>
      </c>
      <c r="U9" s="14">
        <f t="shared" si="7"/>
        <v>198.20798262286189</v>
      </c>
    </row>
    <row r="10" spans="1:21" x14ac:dyDescent="0.25">
      <c r="A10" s="5" t="s">
        <v>38</v>
      </c>
      <c r="B10" s="5" t="s">
        <v>39</v>
      </c>
      <c r="C10" s="5" t="s">
        <v>43</v>
      </c>
      <c r="D10" s="5" t="s">
        <v>64</v>
      </c>
      <c r="E10" s="6" t="s">
        <v>64</v>
      </c>
      <c r="F10" s="5">
        <v>195.42</v>
      </c>
      <c r="G10" s="5">
        <v>195.4</v>
      </c>
      <c r="H10" s="5">
        <v>201</v>
      </c>
      <c r="I10" s="5" t="s">
        <v>105</v>
      </c>
      <c r="J10" s="12">
        <f t="shared" si="6"/>
        <v>253093</v>
      </c>
      <c r="K10" s="10">
        <f t="shared" si="8"/>
        <v>1295.1233241224031</v>
      </c>
      <c r="L10" s="12">
        <v>56694</v>
      </c>
      <c r="M10" s="10">
        <f t="shared" si="9"/>
        <v>290.11360147374887</v>
      </c>
      <c r="N10" s="12">
        <v>260113</v>
      </c>
      <c r="O10" s="10">
        <f t="shared" si="10"/>
        <v>1331.0459523078498</v>
      </c>
      <c r="P10" s="12">
        <v>520000</v>
      </c>
      <c r="Q10" s="10">
        <f t="shared" si="11"/>
        <v>2660.9354211442023</v>
      </c>
      <c r="R10" s="12">
        <v>569900</v>
      </c>
      <c r="S10" s="10">
        <f t="shared" si="12"/>
        <v>2916.2828779040019</v>
      </c>
      <c r="T10" s="13">
        <f t="shared" si="13"/>
        <v>9.5961538461538459E-2</v>
      </c>
      <c r="U10" s="14">
        <f t="shared" si="7"/>
        <v>255.34745675979957</v>
      </c>
    </row>
    <row r="11" spans="1:21" x14ac:dyDescent="0.25">
      <c r="A11" s="5" t="s">
        <v>38</v>
      </c>
      <c r="B11" s="5" t="s">
        <v>40</v>
      </c>
      <c r="C11" s="5" t="s">
        <v>44</v>
      </c>
      <c r="D11" s="5" t="s">
        <v>66</v>
      </c>
      <c r="E11" s="6">
        <v>60040351</v>
      </c>
      <c r="F11" s="5">
        <v>209.1</v>
      </c>
      <c r="G11" s="5">
        <v>209.1</v>
      </c>
      <c r="H11" s="5">
        <v>211.6</v>
      </c>
      <c r="I11" s="5" t="s">
        <v>105</v>
      </c>
      <c r="J11" s="12">
        <f t="shared" si="6"/>
        <v>213212</v>
      </c>
      <c r="K11" s="10">
        <f t="shared" si="8"/>
        <v>1019.6652319464372</v>
      </c>
      <c r="L11" s="12">
        <v>0</v>
      </c>
      <c r="M11" s="10">
        <f t="shared" si="9"/>
        <v>0</v>
      </c>
      <c r="N11" s="12">
        <v>46688</v>
      </c>
      <c r="O11" s="10">
        <f t="shared" si="10"/>
        <v>223.28072692491631</v>
      </c>
      <c r="P11" s="12">
        <v>240000</v>
      </c>
      <c r="Q11" s="10">
        <f t="shared" si="11"/>
        <v>1147.7761836441894</v>
      </c>
      <c r="R11" s="12">
        <v>259900</v>
      </c>
      <c r="S11" s="10">
        <f t="shared" si="12"/>
        <v>1242.9459588713535</v>
      </c>
      <c r="T11" s="13">
        <f t="shared" si="13"/>
        <v>8.2916666666666666E-2</v>
      </c>
      <c r="U11" s="14">
        <f t="shared" si="7"/>
        <v>95.169775227164109</v>
      </c>
    </row>
    <row r="12" spans="1:21" x14ac:dyDescent="0.25">
      <c r="A12" s="5" t="s">
        <v>38</v>
      </c>
      <c r="B12" s="5" t="s">
        <v>40</v>
      </c>
      <c r="C12" s="5" t="s">
        <v>44</v>
      </c>
      <c r="D12" s="5" t="s">
        <v>67</v>
      </c>
      <c r="E12" s="6">
        <v>60040338</v>
      </c>
      <c r="F12" s="5">
        <v>153.24</v>
      </c>
      <c r="G12" s="5">
        <v>153.19999999999999</v>
      </c>
      <c r="H12" s="5">
        <v>151.5</v>
      </c>
      <c r="I12" s="5" t="s">
        <v>105</v>
      </c>
      <c r="J12" s="12">
        <f t="shared" si="6"/>
        <v>163409</v>
      </c>
      <c r="K12" s="10">
        <f t="shared" si="8"/>
        <v>1066.3599582354475</v>
      </c>
      <c r="L12" s="12">
        <v>0</v>
      </c>
      <c r="M12" s="10">
        <f t="shared" si="9"/>
        <v>0</v>
      </c>
      <c r="N12" s="12">
        <v>77491</v>
      </c>
      <c r="O12" s="10">
        <f t="shared" si="10"/>
        <v>505.68389454450534</v>
      </c>
      <c r="P12" s="12">
        <v>220000</v>
      </c>
      <c r="Q12" s="10">
        <f t="shared" si="11"/>
        <v>1435.6564865570347</v>
      </c>
      <c r="R12" s="12">
        <v>240900</v>
      </c>
      <c r="S12" s="10">
        <f t="shared" si="12"/>
        <v>1572.0438527799529</v>
      </c>
      <c r="T12" s="13">
        <f t="shared" si="13"/>
        <v>9.5000000000000001E-2</v>
      </c>
      <c r="U12" s="14">
        <f t="shared" si="7"/>
        <v>136.38736622291822</v>
      </c>
    </row>
    <row r="13" spans="1:21" x14ac:dyDescent="0.25">
      <c r="A13" s="5" t="s">
        <v>38</v>
      </c>
      <c r="B13" s="5" t="s">
        <v>40</v>
      </c>
      <c r="C13" s="5" t="s">
        <v>44</v>
      </c>
      <c r="D13" s="5" t="s">
        <v>68</v>
      </c>
      <c r="E13" s="6">
        <v>60040353</v>
      </c>
      <c r="F13" s="5">
        <v>163.47</v>
      </c>
      <c r="G13" s="5">
        <v>163.5</v>
      </c>
      <c r="H13" s="5">
        <v>163.51</v>
      </c>
      <c r="I13" s="5" t="s">
        <v>105</v>
      </c>
      <c r="J13" s="12">
        <f t="shared" si="6"/>
        <v>192773</v>
      </c>
      <c r="K13" s="10">
        <f t="shared" si="8"/>
        <v>1179.256132623723</v>
      </c>
      <c r="L13" s="12">
        <v>110303</v>
      </c>
      <c r="M13" s="10">
        <f t="shared" si="9"/>
        <v>674.75989478191718</v>
      </c>
      <c r="N13" s="12">
        <v>46824</v>
      </c>
      <c r="O13" s="10">
        <f t="shared" si="10"/>
        <v>286.43787850981829</v>
      </c>
      <c r="P13" s="12">
        <v>320000</v>
      </c>
      <c r="Q13" s="10">
        <f t="shared" si="11"/>
        <v>1957.5457270447178</v>
      </c>
      <c r="R13" s="12">
        <v>349900</v>
      </c>
      <c r="S13" s="10">
        <f t="shared" si="12"/>
        <v>2140.4539059154586</v>
      </c>
      <c r="T13" s="13">
        <f t="shared" si="13"/>
        <v>9.3437500000000007E-2</v>
      </c>
      <c r="U13" s="14">
        <f t="shared" si="7"/>
        <v>182.90817887074081</v>
      </c>
    </row>
    <row r="14" spans="1:21" x14ac:dyDescent="0.25">
      <c r="A14" s="5" t="s">
        <v>38</v>
      </c>
      <c r="B14" s="5" t="s">
        <v>40</v>
      </c>
      <c r="C14" s="5" t="s">
        <v>45</v>
      </c>
      <c r="D14" s="5" t="s">
        <v>70</v>
      </c>
      <c r="E14" s="6">
        <v>60040406</v>
      </c>
      <c r="F14" s="5">
        <v>96.65</v>
      </c>
      <c r="G14" s="5">
        <v>96.7</v>
      </c>
      <c r="H14" s="5">
        <v>96.64</v>
      </c>
      <c r="I14" s="5" t="s">
        <v>103</v>
      </c>
      <c r="J14" s="12">
        <f t="shared" si="6"/>
        <v>96793</v>
      </c>
      <c r="K14" s="10">
        <f t="shared" si="8"/>
        <v>1001.4795654423176</v>
      </c>
      <c r="L14" s="12">
        <v>17360</v>
      </c>
      <c r="M14" s="10">
        <f t="shared" si="9"/>
        <v>179.61717537506465</v>
      </c>
      <c r="N14" s="12">
        <v>27747</v>
      </c>
      <c r="O14" s="10">
        <f t="shared" si="10"/>
        <v>287.08742886704601</v>
      </c>
      <c r="P14" s="12">
        <v>130000</v>
      </c>
      <c r="Q14" s="10">
        <f t="shared" si="11"/>
        <v>1345.0594930160371</v>
      </c>
      <c r="R14" s="12">
        <v>141900</v>
      </c>
      <c r="S14" s="10">
        <f t="shared" si="12"/>
        <v>1468.1841696844283</v>
      </c>
      <c r="T14" s="13">
        <f t="shared" si="13"/>
        <v>9.1538461538461541E-2</v>
      </c>
      <c r="U14" s="14">
        <f t="shared" si="7"/>
        <v>123.1246766683912</v>
      </c>
    </row>
    <row r="15" spans="1:21" x14ac:dyDescent="0.25">
      <c r="A15" s="5" t="s">
        <v>38</v>
      </c>
      <c r="B15" s="5" t="s">
        <v>40</v>
      </c>
      <c r="C15" s="5" t="s">
        <v>45</v>
      </c>
      <c r="D15" s="5" t="s">
        <v>71</v>
      </c>
      <c r="E15" s="6">
        <v>60040423</v>
      </c>
      <c r="F15" s="5">
        <v>131.43</v>
      </c>
      <c r="G15" s="5">
        <v>131.4</v>
      </c>
      <c r="H15" s="5">
        <v>135.72999999999999</v>
      </c>
      <c r="I15" s="5" t="s">
        <v>103</v>
      </c>
      <c r="J15" s="12">
        <f t="shared" si="6"/>
        <v>181268</v>
      </c>
      <c r="K15" s="10">
        <f t="shared" si="8"/>
        <v>1379.1980521950848</v>
      </c>
      <c r="L15" s="12">
        <v>0</v>
      </c>
      <c r="M15" s="10">
        <f t="shared" si="9"/>
        <v>0</v>
      </c>
      <c r="N15" s="12">
        <v>269632</v>
      </c>
      <c r="O15" s="10">
        <f t="shared" si="10"/>
        <v>2051.5255268964465</v>
      </c>
      <c r="P15" s="12">
        <v>420000</v>
      </c>
      <c r="Q15" s="10">
        <f t="shared" si="11"/>
        <v>3195.6174389408811</v>
      </c>
      <c r="R15" s="12">
        <v>450900</v>
      </c>
      <c r="S15" s="10">
        <f t="shared" si="12"/>
        <v>3430.7235790915315</v>
      </c>
      <c r="T15" s="13">
        <f t="shared" si="13"/>
        <v>7.3571428571428565E-2</v>
      </c>
      <c r="U15" s="14">
        <f t="shared" si="7"/>
        <v>235.10614015065039</v>
      </c>
    </row>
    <row r="16" spans="1:21" x14ac:dyDescent="0.25">
      <c r="A16" s="5" t="s">
        <v>38</v>
      </c>
      <c r="B16" s="5" t="s">
        <v>40</v>
      </c>
      <c r="C16" s="5" t="s">
        <v>46</v>
      </c>
      <c r="D16" s="5" t="s">
        <v>72</v>
      </c>
      <c r="E16" s="6">
        <v>60040170</v>
      </c>
      <c r="F16" s="5">
        <v>135</v>
      </c>
      <c r="G16" s="5">
        <v>135</v>
      </c>
      <c r="H16" s="5">
        <v>135.24</v>
      </c>
      <c r="I16" s="5" t="s">
        <v>105</v>
      </c>
      <c r="J16" s="12">
        <f t="shared" si="6"/>
        <v>144239</v>
      </c>
      <c r="K16" s="10">
        <f t="shared" si="8"/>
        <v>1068.437037037037</v>
      </c>
      <c r="L16" s="12">
        <v>0</v>
      </c>
      <c r="M16" s="10">
        <f t="shared" si="9"/>
        <v>0</v>
      </c>
      <c r="N16" s="12">
        <v>45661</v>
      </c>
      <c r="O16" s="10">
        <f t="shared" si="10"/>
        <v>338.22962962962964</v>
      </c>
      <c r="P16" s="12">
        <v>173000</v>
      </c>
      <c r="Q16" s="10">
        <f t="shared" si="11"/>
        <v>1281.4814814814815</v>
      </c>
      <c r="R16" s="12">
        <v>189900</v>
      </c>
      <c r="S16" s="10">
        <f t="shared" si="12"/>
        <v>1406.6666666666667</v>
      </c>
      <c r="T16" s="13">
        <f t="shared" si="13"/>
        <v>9.7687861271676307E-2</v>
      </c>
      <c r="U16" s="14">
        <f t="shared" si="7"/>
        <v>125.18518518518522</v>
      </c>
    </row>
    <row r="17" spans="1:21" x14ac:dyDescent="0.25">
      <c r="A17" s="5" t="s">
        <v>38</v>
      </c>
      <c r="B17" s="5" t="s">
        <v>39</v>
      </c>
      <c r="C17" s="5" t="s">
        <v>46</v>
      </c>
      <c r="D17" s="5" t="s">
        <v>55</v>
      </c>
      <c r="E17" s="6" t="s">
        <v>55</v>
      </c>
      <c r="F17" s="5">
        <v>120.81</v>
      </c>
      <c r="G17" s="5">
        <v>120.8</v>
      </c>
      <c r="H17" s="5">
        <v>122</v>
      </c>
      <c r="I17" s="5" t="s">
        <v>105</v>
      </c>
      <c r="J17" s="12">
        <f t="shared" si="6"/>
        <v>150124</v>
      </c>
      <c r="K17" s="10">
        <f t="shared" si="8"/>
        <v>1242.6454763678503</v>
      </c>
      <c r="L17" s="12">
        <v>0</v>
      </c>
      <c r="M17" s="10">
        <f t="shared" si="9"/>
        <v>0</v>
      </c>
      <c r="N17" s="12">
        <v>110776</v>
      </c>
      <c r="O17" s="10">
        <f t="shared" si="10"/>
        <v>916.94396159258338</v>
      </c>
      <c r="P17" s="12">
        <v>240000</v>
      </c>
      <c r="Q17" s="10">
        <f t="shared" si="11"/>
        <v>1986.5905140302955</v>
      </c>
      <c r="R17" s="12">
        <v>260900</v>
      </c>
      <c r="S17" s="10">
        <f t="shared" si="12"/>
        <v>2159.5894379604338</v>
      </c>
      <c r="T17" s="13">
        <f t="shared" si="13"/>
        <v>8.7083333333333332E-2</v>
      </c>
      <c r="U17" s="14">
        <f t="shared" si="7"/>
        <v>172.99892393013829</v>
      </c>
    </row>
    <row r="18" spans="1:21" x14ac:dyDescent="0.25">
      <c r="A18" s="5" t="s">
        <v>38</v>
      </c>
      <c r="B18" s="5" t="s">
        <v>39</v>
      </c>
      <c r="C18" s="5" t="s">
        <v>47</v>
      </c>
      <c r="D18" s="5" t="s">
        <v>74</v>
      </c>
      <c r="E18" s="6" t="s">
        <v>74</v>
      </c>
      <c r="F18" s="5">
        <v>207.16</v>
      </c>
      <c r="G18" s="5">
        <v>207.2</v>
      </c>
      <c r="H18" s="5">
        <v>207.38</v>
      </c>
      <c r="I18" s="5" t="s">
        <v>104</v>
      </c>
      <c r="J18" s="12">
        <f t="shared" si="6"/>
        <v>247678</v>
      </c>
      <c r="K18" s="10">
        <f t="shared" si="8"/>
        <v>1195.5879513419579</v>
      </c>
      <c r="L18" s="12">
        <v>45024</v>
      </c>
      <c r="M18" s="10">
        <f t="shared" si="9"/>
        <v>217.33925468237112</v>
      </c>
      <c r="N18" s="12">
        <v>132198</v>
      </c>
      <c r="O18" s="10">
        <f t="shared" si="10"/>
        <v>638.14442942653022</v>
      </c>
      <c r="P18" s="12">
        <v>390000</v>
      </c>
      <c r="Q18" s="10">
        <f t="shared" si="11"/>
        <v>1882.6028190770419</v>
      </c>
      <c r="R18" s="12">
        <v>424900</v>
      </c>
      <c r="S18" s="10">
        <f t="shared" si="12"/>
        <v>2051.071635450859</v>
      </c>
      <c r="T18" s="13">
        <f t="shared" si="13"/>
        <v>8.9487179487179491E-2</v>
      </c>
      <c r="U18" s="14">
        <f t="shared" si="7"/>
        <v>168.46881637381716</v>
      </c>
    </row>
    <row r="19" spans="1:21" x14ac:dyDescent="0.25">
      <c r="A19" s="5" t="s">
        <v>38</v>
      </c>
      <c r="B19" s="5" t="s">
        <v>39</v>
      </c>
      <c r="C19" s="5" t="s">
        <v>47</v>
      </c>
      <c r="D19" s="5" t="s">
        <v>75</v>
      </c>
      <c r="E19" s="6" t="s">
        <v>75</v>
      </c>
      <c r="F19" s="5">
        <v>64.989999999999995</v>
      </c>
      <c r="G19" s="5">
        <v>65</v>
      </c>
      <c r="H19" s="5">
        <v>66</v>
      </c>
      <c r="I19" s="5" t="s">
        <v>104</v>
      </c>
      <c r="J19" s="12">
        <f t="shared" si="6"/>
        <v>75093</v>
      </c>
      <c r="K19" s="10">
        <f t="shared" si="8"/>
        <v>1155.4546853362056</v>
      </c>
      <c r="L19" s="12">
        <v>46716</v>
      </c>
      <c r="M19" s="10">
        <f t="shared" si="9"/>
        <v>718.81827973534394</v>
      </c>
      <c r="N19" s="12">
        <v>4091</v>
      </c>
      <c r="O19" s="10">
        <f t="shared" si="10"/>
        <v>62.948145868595176</v>
      </c>
      <c r="P19" s="12">
        <v>115000</v>
      </c>
      <c r="Q19" s="10">
        <f t="shared" si="11"/>
        <v>1769.5030004616096</v>
      </c>
      <c r="R19" s="12">
        <v>125900</v>
      </c>
      <c r="S19" s="10">
        <f t="shared" si="12"/>
        <v>1937.2211109401449</v>
      </c>
      <c r="T19" s="13">
        <f t="shared" si="13"/>
        <v>9.4782608695652179E-2</v>
      </c>
      <c r="U19" s="14">
        <f t="shared" si="7"/>
        <v>167.71811047853521</v>
      </c>
    </row>
    <row r="20" spans="1:21" x14ac:dyDescent="0.25">
      <c r="A20" s="5" t="s">
        <v>38</v>
      </c>
      <c r="B20" s="5" t="s">
        <v>40</v>
      </c>
      <c r="C20" s="5" t="s">
        <v>48</v>
      </c>
      <c r="D20" s="5" t="s">
        <v>78</v>
      </c>
      <c r="E20" s="6">
        <v>60040215</v>
      </c>
      <c r="F20" s="5">
        <v>100</v>
      </c>
      <c r="G20" s="5">
        <v>100</v>
      </c>
      <c r="H20" s="5">
        <v>100</v>
      </c>
      <c r="I20" s="5" t="s">
        <v>105</v>
      </c>
      <c r="J20" s="12">
        <f t="shared" si="6"/>
        <v>103169</v>
      </c>
      <c r="K20" s="10">
        <f t="shared" si="8"/>
        <v>1031.69</v>
      </c>
      <c r="L20" s="12">
        <v>0</v>
      </c>
      <c r="M20" s="10">
        <f t="shared" si="9"/>
        <v>0</v>
      </c>
      <c r="N20" s="12">
        <v>54731</v>
      </c>
      <c r="O20" s="10">
        <f t="shared" si="10"/>
        <v>547.30999999999995</v>
      </c>
      <c r="P20" s="12">
        <v>145000</v>
      </c>
      <c r="Q20" s="10">
        <f t="shared" si="11"/>
        <v>1450</v>
      </c>
      <c r="R20" s="12">
        <v>157900</v>
      </c>
      <c r="S20" s="10">
        <f t="shared" si="12"/>
        <v>1579</v>
      </c>
      <c r="T20" s="13">
        <f t="shared" si="13"/>
        <v>8.8965517241379313E-2</v>
      </c>
      <c r="U20" s="14">
        <f t="shared" si="7"/>
        <v>129</v>
      </c>
    </row>
    <row r="21" spans="1:21" x14ac:dyDescent="0.25">
      <c r="A21" s="5" t="s">
        <v>38</v>
      </c>
      <c r="B21" s="5" t="s">
        <v>40</v>
      </c>
      <c r="C21" s="5" t="s">
        <v>48</v>
      </c>
      <c r="D21" s="5" t="s">
        <v>79</v>
      </c>
      <c r="E21" s="6">
        <v>60040230</v>
      </c>
      <c r="F21" s="5">
        <v>431</v>
      </c>
      <c r="G21" s="5">
        <v>431</v>
      </c>
      <c r="H21" s="5">
        <v>413.89</v>
      </c>
      <c r="I21" s="5" t="s">
        <v>105</v>
      </c>
      <c r="J21" s="12">
        <f t="shared" si="6"/>
        <v>466022</v>
      </c>
      <c r="K21" s="10">
        <f t="shared" si="8"/>
        <v>1081.2575406032483</v>
      </c>
      <c r="L21" s="12">
        <v>0</v>
      </c>
      <c r="M21" s="10">
        <f t="shared" si="9"/>
        <v>0</v>
      </c>
      <c r="N21" s="12">
        <v>276878</v>
      </c>
      <c r="O21" s="10">
        <f t="shared" si="10"/>
        <v>642.40835266821341</v>
      </c>
      <c r="P21" s="12">
        <v>680000</v>
      </c>
      <c r="Q21" s="10">
        <f t="shared" si="11"/>
        <v>1577.7262180974478</v>
      </c>
      <c r="R21" s="12">
        <v>742900</v>
      </c>
      <c r="S21" s="10">
        <f t="shared" si="12"/>
        <v>1723.6658932714618</v>
      </c>
      <c r="T21" s="13">
        <f t="shared" si="13"/>
        <v>9.2499999999999999E-2</v>
      </c>
      <c r="U21" s="14">
        <f t="shared" si="7"/>
        <v>145.93967517401393</v>
      </c>
    </row>
    <row r="22" spans="1:21" x14ac:dyDescent="0.25">
      <c r="A22" s="5" t="s">
        <v>38</v>
      </c>
      <c r="B22" s="5" t="s">
        <v>40</v>
      </c>
      <c r="C22" s="5" t="s">
        <v>48</v>
      </c>
      <c r="D22" s="5" t="s">
        <v>82</v>
      </c>
      <c r="E22" s="6">
        <v>60040219</v>
      </c>
      <c r="F22" s="5">
        <v>118</v>
      </c>
      <c r="G22" s="5">
        <v>118</v>
      </c>
      <c r="H22" s="5">
        <v>115.33</v>
      </c>
      <c r="I22" s="5" t="s">
        <v>105</v>
      </c>
      <c r="J22" s="12">
        <f t="shared" si="6"/>
        <v>146239</v>
      </c>
      <c r="K22" s="10">
        <f t="shared" si="8"/>
        <v>1239.3135593220338</v>
      </c>
      <c r="L22" s="12">
        <v>0</v>
      </c>
      <c r="M22" s="10">
        <f t="shared" si="9"/>
        <v>0</v>
      </c>
      <c r="N22" s="12">
        <v>93661</v>
      </c>
      <c r="O22" s="10">
        <f t="shared" si="10"/>
        <v>793.73728813559319</v>
      </c>
      <c r="P22" s="12">
        <v>220000</v>
      </c>
      <c r="Q22" s="10">
        <f t="shared" si="11"/>
        <v>1864.406779661017</v>
      </c>
      <c r="R22" s="12">
        <v>239900</v>
      </c>
      <c r="S22" s="10">
        <f t="shared" si="12"/>
        <v>2033.050847457627</v>
      </c>
      <c r="T22" s="13">
        <f t="shared" si="13"/>
        <v>9.0454545454545454E-2</v>
      </c>
      <c r="U22" s="14">
        <f t="shared" si="7"/>
        <v>168.64406779660999</v>
      </c>
    </row>
    <row r="23" spans="1:21" x14ac:dyDescent="0.25">
      <c r="A23" s="5" t="s">
        <v>38</v>
      </c>
      <c r="B23" s="5" t="s">
        <v>40</v>
      </c>
      <c r="C23" s="5" t="s">
        <v>50</v>
      </c>
      <c r="D23" s="5" t="s">
        <v>86</v>
      </c>
      <c r="E23" s="6">
        <v>60040238</v>
      </c>
      <c r="F23" s="5">
        <v>109</v>
      </c>
      <c r="G23" s="5">
        <v>109</v>
      </c>
      <c r="H23" s="5">
        <v>109.4</v>
      </c>
      <c r="I23" s="5" t="s">
        <v>105</v>
      </c>
      <c r="J23" s="12">
        <f t="shared" si="6"/>
        <v>136986</v>
      </c>
      <c r="K23" s="10">
        <f t="shared" si="8"/>
        <v>1256.7522935779816</v>
      </c>
      <c r="L23" s="12">
        <v>0</v>
      </c>
      <c r="M23" s="10">
        <f t="shared" si="9"/>
        <v>0</v>
      </c>
      <c r="N23" s="12">
        <v>102914</v>
      </c>
      <c r="O23" s="10">
        <f t="shared" si="10"/>
        <v>944.16513761467888</v>
      </c>
      <c r="P23" s="12">
        <v>220000</v>
      </c>
      <c r="Q23" s="10">
        <f t="shared" si="11"/>
        <v>2018.3486238532109</v>
      </c>
      <c r="R23" s="12">
        <v>239900</v>
      </c>
      <c r="S23" s="10">
        <f t="shared" si="12"/>
        <v>2200.9174311926604</v>
      </c>
      <c r="T23" s="13">
        <f t="shared" si="13"/>
        <v>9.0454545454545454E-2</v>
      </c>
      <c r="U23" s="14">
        <f t="shared" si="7"/>
        <v>182.56880733944945</v>
      </c>
    </row>
    <row r="24" spans="1:21" x14ac:dyDescent="0.25">
      <c r="A24" s="5" t="s">
        <v>38</v>
      </c>
      <c r="B24" s="5" t="s">
        <v>40</v>
      </c>
      <c r="C24" s="5" t="s">
        <v>51</v>
      </c>
      <c r="D24" s="5" t="s">
        <v>88</v>
      </c>
      <c r="E24" s="6">
        <v>60040371</v>
      </c>
      <c r="F24" s="5">
        <v>246.5</v>
      </c>
      <c r="G24" s="5">
        <v>246.5</v>
      </c>
      <c r="H24" s="8">
        <v>90</v>
      </c>
      <c r="I24" s="5" t="s">
        <v>103</v>
      </c>
      <c r="J24" s="12">
        <f t="shared" si="6"/>
        <v>239662</v>
      </c>
      <c r="K24" s="10">
        <f t="shared" si="8"/>
        <v>972.25963488843809</v>
      </c>
      <c r="L24" s="12">
        <v>0</v>
      </c>
      <c r="M24" s="10">
        <f t="shared" si="9"/>
        <v>0</v>
      </c>
      <c r="N24" s="12">
        <v>130238</v>
      </c>
      <c r="O24" s="10">
        <f t="shared" si="10"/>
        <v>528.34888438133873</v>
      </c>
      <c r="P24" s="12">
        <v>340000</v>
      </c>
      <c r="Q24" s="10">
        <f t="shared" si="11"/>
        <v>1379.3103448275863</v>
      </c>
      <c r="R24" s="12">
        <v>369900</v>
      </c>
      <c r="S24" s="10">
        <f t="shared" si="12"/>
        <v>1500.6085192697769</v>
      </c>
      <c r="T24" s="13">
        <f t="shared" si="13"/>
        <v>8.7941176470588231E-2</v>
      </c>
      <c r="U24" s="14">
        <f t="shared" si="7"/>
        <v>121.29817444219066</v>
      </c>
    </row>
    <row r="25" spans="1:21" x14ac:dyDescent="0.25">
      <c r="A25" s="5" t="s">
        <v>38</v>
      </c>
      <c r="B25" s="5" t="s">
        <v>40</v>
      </c>
      <c r="C25" s="5" t="s">
        <v>120</v>
      </c>
      <c r="D25" s="5" t="s">
        <v>121</v>
      </c>
      <c r="E25" s="6" t="s">
        <v>122</v>
      </c>
      <c r="F25" s="5">
        <v>153.61000000000001</v>
      </c>
      <c r="G25" s="5">
        <v>95.6</v>
      </c>
      <c r="H25" s="5">
        <v>112.63</v>
      </c>
      <c r="I25" s="5" t="s">
        <v>103</v>
      </c>
      <c r="J25" s="12">
        <f t="shared" si="6"/>
        <v>112387</v>
      </c>
      <c r="K25" s="10">
        <f t="shared" si="8"/>
        <v>731.63856519757826</v>
      </c>
      <c r="L25" s="12">
        <v>0</v>
      </c>
      <c r="M25" s="10">
        <f t="shared" si="9"/>
        <v>0</v>
      </c>
      <c r="N25" s="12">
        <v>417513</v>
      </c>
      <c r="O25" s="10">
        <f t="shared" si="10"/>
        <v>2718.0066401926956</v>
      </c>
      <c r="P25" s="12">
        <v>490000</v>
      </c>
      <c r="Q25" s="10">
        <f t="shared" si="11"/>
        <v>3189.8964911138596</v>
      </c>
      <c r="R25" s="12">
        <v>529900</v>
      </c>
      <c r="S25" s="10">
        <f t="shared" si="12"/>
        <v>3449.645205390274</v>
      </c>
      <c r="T25" s="13">
        <f t="shared" si="13"/>
        <v>8.1428571428571433E-2</v>
      </c>
      <c r="U25" s="14">
        <f t="shared" si="7"/>
        <v>259.74871427641438</v>
      </c>
    </row>
    <row r="26" spans="1:21" x14ac:dyDescent="0.25">
      <c r="A26" s="5" t="s">
        <v>38</v>
      </c>
      <c r="B26" s="5" t="s">
        <v>40</v>
      </c>
      <c r="C26" s="5" t="s">
        <v>51</v>
      </c>
      <c r="D26" s="5" t="s">
        <v>89</v>
      </c>
      <c r="E26" s="6">
        <v>60040354</v>
      </c>
      <c r="F26" s="5">
        <v>87.67</v>
      </c>
      <c r="G26" s="5">
        <v>87.7</v>
      </c>
      <c r="H26" s="5">
        <v>84</v>
      </c>
      <c r="I26" s="5" t="s">
        <v>103</v>
      </c>
      <c r="J26" s="12">
        <f t="shared" si="6"/>
        <v>89318</v>
      </c>
      <c r="K26" s="10">
        <f t="shared" si="8"/>
        <v>1018.7977643435611</v>
      </c>
      <c r="L26" s="12">
        <v>0</v>
      </c>
      <c r="M26" s="10">
        <f t="shared" si="9"/>
        <v>0</v>
      </c>
      <c r="N26" s="12">
        <v>90582</v>
      </c>
      <c r="O26" s="10">
        <f t="shared" si="10"/>
        <v>1033.2154670925061</v>
      </c>
      <c r="P26" s="12">
        <v>165000</v>
      </c>
      <c r="Q26" s="10">
        <f t="shared" si="11"/>
        <v>1882.0577164366373</v>
      </c>
      <c r="R26" s="12">
        <v>179900</v>
      </c>
      <c r="S26" s="10">
        <f t="shared" si="12"/>
        <v>2052.0132314360671</v>
      </c>
      <c r="T26" s="13">
        <f t="shared" si="13"/>
        <v>9.0303030303030302E-2</v>
      </c>
      <c r="U26" s="14">
        <f t="shared" si="7"/>
        <v>169.95551499942985</v>
      </c>
    </row>
    <row r="27" spans="1:21" x14ac:dyDescent="0.25">
      <c r="A27" s="5" t="s">
        <v>38</v>
      </c>
      <c r="B27" s="5" t="s">
        <v>40</v>
      </c>
      <c r="C27" s="5" t="s">
        <v>51</v>
      </c>
      <c r="D27" s="5" t="s">
        <v>90</v>
      </c>
      <c r="E27" s="6">
        <v>60040385</v>
      </c>
      <c r="F27" s="5">
        <v>366.18</v>
      </c>
      <c r="G27" s="5">
        <v>366.2</v>
      </c>
      <c r="H27" s="5">
        <v>352.5</v>
      </c>
      <c r="I27" s="5" t="s">
        <v>103</v>
      </c>
      <c r="J27" s="12">
        <f t="shared" si="6"/>
        <v>429814</v>
      </c>
      <c r="K27" s="10">
        <f t="shared" si="8"/>
        <v>1173.7779234256377</v>
      </c>
      <c r="L27" s="12">
        <v>80842</v>
      </c>
      <c r="M27" s="10">
        <f t="shared" si="9"/>
        <v>220.77120541810038</v>
      </c>
      <c r="N27" s="12">
        <v>136244</v>
      </c>
      <c r="O27" s="10">
        <f t="shared" si="10"/>
        <v>372.06838167021681</v>
      </c>
      <c r="P27" s="12">
        <v>600000</v>
      </c>
      <c r="Q27" s="10">
        <f t="shared" si="11"/>
        <v>1638.5384237260364</v>
      </c>
      <c r="R27" s="12">
        <v>646900</v>
      </c>
      <c r="S27" s="10">
        <f t="shared" si="12"/>
        <v>1766.6175105139548</v>
      </c>
      <c r="T27" s="13">
        <f t="shared" si="13"/>
        <v>7.8166666666666662E-2</v>
      </c>
      <c r="U27" s="14">
        <f t="shared" si="7"/>
        <v>128.07908678791841</v>
      </c>
    </row>
    <row r="28" spans="1:21" x14ac:dyDescent="0.25">
      <c r="A28" s="5" t="s">
        <v>38</v>
      </c>
      <c r="B28" s="5" t="s">
        <v>40</v>
      </c>
      <c r="C28" s="5" t="s">
        <v>51</v>
      </c>
      <c r="D28" s="5" t="s">
        <v>91</v>
      </c>
      <c r="E28" s="6">
        <v>60040383</v>
      </c>
      <c r="F28" s="5">
        <v>143.77000000000001</v>
      </c>
      <c r="G28" s="5">
        <v>143.80000000000001</v>
      </c>
      <c r="H28" s="5">
        <v>197</v>
      </c>
      <c r="I28" s="5" t="s">
        <v>103</v>
      </c>
      <c r="J28" s="12">
        <f t="shared" si="6"/>
        <v>164312</v>
      </c>
      <c r="K28" s="10">
        <f t="shared" si="8"/>
        <v>1142.880990470891</v>
      </c>
      <c r="L28" s="12">
        <v>36723</v>
      </c>
      <c r="M28" s="10">
        <f t="shared" si="9"/>
        <v>255.42880990470888</v>
      </c>
      <c r="N28" s="12">
        <v>19865</v>
      </c>
      <c r="O28" s="10">
        <f t="shared" si="10"/>
        <v>138.17208040620434</v>
      </c>
      <c r="P28" s="12">
        <v>200000</v>
      </c>
      <c r="Q28" s="10">
        <f t="shared" si="11"/>
        <v>1391.1108019753772</v>
      </c>
      <c r="R28" s="12">
        <v>220900</v>
      </c>
      <c r="S28" s="10">
        <f t="shared" si="12"/>
        <v>1536.4818807818042</v>
      </c>
      <c r="T28" s="13">
        <f t="shared" si="13"/>
        <v>0.1045</v>
      </c>
      <c r="U28" s="14">
        <f t="shared" si="7"/>
        <v>145.37107880642702</v>
      </c>
    </row>
    <row r="29" spans="1:21" x14ac:dyDescent="0.25">
      <c r="A29" s="5" t="s">
        <v>38</v>
      </c>
      <c r="B29" s="5" t="s">
        <v>40</v>
      </c>
      <c r="C29" s="5" t="s">
        <v>51</v>
      </c>
      <c r="D29" s="5" t="s">
        <v>92</v>
      </c>
      <c r="E29" s="6">
        <v>60040399</v>
      </c>
      <c r="F29" s="5">
        <v>90.14</v>
      </c>
      <c r="G29" s="5">
        <v>90.1</v>
      </c>
      <c r="H29" s="5">
        <v>87</v>
      </c>
      <c r="I29" s="5" t="s">
        <v>103</v>
      </c>
      <c r="J29" s="12">
        <f t="shared" si="6"/>
        <v>110866</v>
      </c>
      <c r="K29" s="10">
        <f t="shared" si="8"/>
        <v>1229.9312181051698</v>
      </c>
      <c r="L29" s="12">
        <v>19810</v>
      </c>
      <c r="M29" s="10">
        <f t="shared" si="9"/>
        <v>219.76924783669847</v>
      </c>
      <c r="N29" s="12">
        <v>82224</v>
      </c>
      <c r="O29" s="10">
        <f t="shared" si="10"/>
        <v>912.18105169735963</v>
      </c>
      <c r="P29" s="12">
        <v>195000</v>
      </c>
      <c r="Q29" s="10">
        <f t="shared" si="11"/>
        <v>2163.3015309518528</v>
      </c>
      <c r="R29" s="12">
        <v>212900</v>
      </c>
      <c r="S29" s="10">
        <f t="shared" si="12"/>
        <v>2361.8815176392277</v>
      </c>
      <c r="T29" s="13">
        <f t="shared" si="13"/>
        <v>9.1794871794871793E-2</v>
      </c>
      <c r="U29" s="14">
        <f t="shared" si="7"/>
        <v>198.57998668737491</v>
      </c>
    </row>
    <row r="30" spans="1:21" x14ac:dyDescent="0.25">
      <c r="A30" s="5" t="s">
        <v>38</v>
      </c>
      <c r="B30" s="5" t="s">
        <v>40</v>
      </c>
      <c r="C30" s="5" t="s">
        <v>54</v>
      </c>
      <c r="D30" s="5" t="s">
        <v>95</v>
      </c>
      <c r="E30" s="6">
        <v>61040119</v>
      </c>
      <c r="F30" s="5">
        <v>63</v>
      </c>
      <c r="G30" s="5">
        <v>63</v>
      </c>
      <c r="H30" s="5">
        <v>60.3</v>
      </c>
      <c r="I30" s="5" t="s">
        <v>104</v>
      </c>
      <c r="J30" s="12">
        <f t="shared" si="6"/>
        <v>64156</v>
      </c>
      <c r="K30" s="10">
        <f t="shared" si="8"/>
        <v>1018.3492063492064</v>
      </c>
      <c r="L30" s="12">
        <v>35765</v>
      </c>
      <c r="M30" s="10">
        <f t="shared" si="9"/>
        <v>567.69841269841265</v>
      </c>
      <c r="N30" s="12">
        <v>9979</v>
      </c>
      <c r="O30" s="10">
        <f t="shared" si="10"/>
        <v>158.39682539682539</v>
      </c>
      <c r="P30" s="12">
        <v>100000</v>
      </c>
      <c r="Q30" s="10">
        <f t="shared" si="11"/>
        <v>1587.3015873015872</v>
      </c>
      <c r="R30" s="12">
        <v>109900</v>
      </c>
      <c r="S30" s="10">
        <f t="shared" si="12"/>
        <v>1744.4444444444443</v>
      </c>
      <c r="T30" s="13">
        <f t="shared" si="13"/>
        <v>9.9000000000000005E-2</v>
      </c>
      <c r="U30" s="14">
        <f t="shared" si="7"/>
        <v>157.14285714285711</v>
      </c>
    </row>
    <row r="31" spans="1:21" ht="15.75" thickBot="1" x14ac:dyDescent="0.3">
      <c r="E31" s="1"/>
      <c r="F31" s="4">
        <f>SUM(F2:F30)</f>
        <v>4188.96</v>
      </c>
      <c r="G31" s="4">
        <f>SUM(G2:G30)</f>
        <v>4131.7</v>
      </c>
      <c r="H31" s="4">
        <f>SUM(H2:H30)</f>
        <v>3936.1400000000003</v>
      </c>
      <c r="J31" s="17">
        <f>SUM(J2:J30)</f>
        <v>4671389</v>
      </c>
      <c r="K31" s="18">
        <f>+J31/F31</f>
        <v>1115.1667717046714</v>
      </c>
      <c r="P31" s="16">
        <f>SUM(P2:P30)</f>
        <v>7468000</v>
      </c>
      <c r="Q31" s="15">
        <f>+P31/F31</f>
        <v>1782.7814063633932</v>
      </c>
      <c r="R31" s="16">
        <f>SUM(R2:R30)</f>
        <v>8132900</v>
      </c>
      <c r="S31" s="15">
        <f t="shared" si="12"/>
        <v>1941.5081547687255</v>
      </c>
      <c r="T31" s="13">
        <f t="shared" si="13"/>
        <v>8.9033208355650775E-2</v>
      </c>
      <c r="U31" s="14">
        <f t="shared" si="7"/>
        <v>158.72674840533227</v>
      </c>
    </row>
    <row r="32" spans="1:21" ht="15.75" thickTop="1" x14ac:dyDescent="0.25"/>
  </sheetData>
  <pageMargins left="0.25" right="0.25" top="0.75" bottom="0.75" header="0.3" footer="0.3"/>
  <pageSetup paperSize="5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22" workbookViewId="0">
      <selection activeCell="D45" sqref="D45"/>
    </sheetView>
  </sheetViews>
  <sheetFormatPr defaultRowHeight="15" x14ac:dyDescent="0.25"/>
  <cols>
    <col min="10" max="10" width="13.5703125" customWidth="1"/>
    <col min="11" max="11" width="12.140625" customWidth="1"/>
    <col min="12" max="12" width="11.7109375" customWidth="1"/>
    <col min="14" max="14" width="12" customWidth="1"/>
    <col min="15" max="15" width="12.42578125" customWidth="1"/>
    <col min="16" max="16" width="11.85546875" customWidth="1"/>
    <col min="17" max="17" width="13.140625" customWidth="1"/>
    <col min="19" max="19" width="11.28515625" customWidth="1"/>
    <col min="20" max="20" width="11.85546875" customWidth="1"/>
  </cols>
  <sheetData>
    <row r="1" spans="1:20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117</v>
      </c>
      <c r="F1" s="3" t="s">
        <v>101</v>
      </c>
      <c r="G1" s="3" t="s">
        <v>100</v>
      </c>
      <c r="H1" s="3" t="s">
        <v>102</v>
      </c>
      <c r="I1" s="9" t="s">
        <v>106</v>
      </c>
      <c r="J1" s="3" t="s">
        <v>107</v>
      </c>
      <c r="K1" s="3" t="s">
        <v>108</v>
      </c>
      <c r="L1" s="3" t="s">
        <v>109</v>
      </c>
      <c r="M1" s="3" t="s">
        <v>110</v>
      </c>
      <c r="N1" s="3" t="s">
        <v>111</v>
      </c>
      <c r="O1" s="3" t="s">
        <v>112</v>
      </c>
      <c r="P1" s="3" t="s">
        <v>118</v>
      </c>
      <c r="Q1" s="3" t="s">
        <v>113</v>
      </c>
      <c r="R1" s="3" t="s">
        <v>114</v>
      </c>
      <c r="S1" s="3" t="s">
        <v>115</v>
      </c>
      <c r="T1" s="3" t="s">
        <v>116</v>
      </c>
    </row>
    <row r="2" spans="1:20" x14ac:dyDescent="0.25">
      <c r="A2" s="5" t="s">
        <v>4</v>
      </c>
      <c r="B2" s="5" t="s">
        <v>5</v>
      </c>
      <c r="C2" s="5" t="s">
        <v>27</v>
      </c>
      <c r="D2" s="5" t="s">
        <v>6</v>
      </c>
      <c r="E2" s="5">
        <v>60040276</v>
      </c>
      <c r="F2" s="5">
        <v>336.83</v>
      </c>
      <c r="G2" s="5">
        <v>336</v>
      </c>
      <c r="H2" s="5">
        <v>331.25</v>
      </c>
      <c r="I2" s="5" t="s">
        <v>103</v>
      </c>
      <c r="J2" s="12">
        <v>272283</v>
      </c>
      <c r="K2" s="10">
        <f t="shared" ref="K2:K41" si="0">+J2/F2</f>
        <v>808.36920701837721</v>
      </c>
      <c r="L2" s="12">
        <v>58010</v>
      </c>
      <c r="M2" s="10">
        <f t="shared" ref="M2:M41" si="1">+L2/F2</f>
        <v>172.22337677760297</v>
      </c>
      <c r="N2" s="12">
        <v>168368</v>
      </c>
      <c r="O2" s="10">
        <f t="shared" ref="O2:O41" si="2">+N2/F2</f>
        <v>499.86046373541552</v>
      </c>
      <c r="P2" s="12">
        <f t="shared" ref="P2:P41" si="3">+N2+L2+J2</f>
        <v>498661</v>
      </c>
      <c r="Q2" s="10">
        <f t="shared" ref="Q2:Q41" si="4">+P2/F2</f>
        <v>1480.4530475313957</v>
      </c>
      <c r="R2" s="11">
        <v>0.15</v>
      </c>
      <c r="S2" s="12">
        <f t="shared" ref="S2:S41" si="5">ROUND(P2*(1+R2),-2)</f>
        <v>573500</v>
      </c>
      <c r="T2" s="10">
        <f t="shared" ref="T2:T41" si="6">+S2/F2</f>
        <v>1702.6393136003326</v>
      </c>
    </row>
    <row r="3" spans="1:20" x14ac:dyDescent="0.25">
      <c r="A3" s="5" t="s">
        <v>4</v>
      </c>
      <c r="B3" s="5" t="s">
        <v>5</v>
      </c>
      <c r="C3" s="5" t="s">
        <v>27</v>
      </c>
      <c r="D3" s="5" t="s">
        <v>7</v>
      </c>
      <c r="E3" s="5">
        <v>60040274</v>
      </c>
      <c r="F3" s="5">
        <v>134.44</v>
      </c>
      <c r="G3" s="5">
        <v>135</v>
      </c>
      <c r="H3" s="5">
        <v>126.75</v>
      </c>
      <c r="I3" s="5" t="s">
        <v>103</v>
      </c>
      <c r="J3" s="12">
        <v>104159</v>
      </c>
      <c r="K3" s="10">
        <f t="shared" si="0"/>
        <v>774.76197560249932</v>
      </c>
      <c r="L3" s="12">
        <v>0</v>
      </c>
      <c r="M3" s="10">
        <f t="shared" si="1"/>
        <v>0</v>
      </c>
      <c r="N3" s="12">
        <v>40465</v>
      </c>
      <c r="O3" s="10">
        <f t="shared" si="2"/>
        <v>300.98928890211249</v>
      </c>
      <c r="P3" s="12">
        <f t="shared" si="3"/>
        <v>144624</v>
      </c>
      <c r="Q3" s="10">
        <f t="shared" si="4"/>
        <v>1075.7512645046118</v>
      </c>
      <c r="R3" s="11">
        <v>0.15</v>
      </c>
      <c r="S3" s="12">
        <f t="shared" si="5"/>
        <v>166300</v>
      </c>
      <c r="T3" s="10">
        <f t="shared" si="6"/>
        <v>1236.983040761678</v>
      </c>
    </row>
    <row r="4" spans="1:20" x14ac:dyDescent="0.25">
      <c r="A4" s="5" t="s">
        <v>4</v>
      </c>
      <c r="B4" s="5" t="s">
        <v>5</v>
      </c>
      <c r="C4" s="5" t="s">
        <v>27</v>
      </c>
      <c r="D4" s="5" t="s">
        <v>8</v>
      </c>
      <c r="E4" s="5">
        <v>60040278</v>
      </c>
      <c r="F4" s="5">
        <v>506.2</v>
      </c>
      <c r="G4" s="5">
        <v>506</v>
      </c>
      <c r="H4" s="5">
        <v>506.2</v>
      </c>
      <c r="I4" s="5" t="s">
        <v>103</v>
      </c>
      <c r="J4" s="12">
        <v>422576</v>
      </c>
      <c r="K4" s="10">
        <f t="shared" si="0"/>
        <v>834.80047412090084</v>
      </c>
      <c r="L4" s="12">
        <v>108562</v>
      </c>
      <c r="M4" s="10">
        <f t="shared" si="1"/>
        <v>214.46463848281311</v>
      </c>
      <c r="N4" s="12">
        <v>123262</v>
      </c>
      <c r="O4" s="10">
        <f t="shared" si="2"/>
        <v>243.50454365863297</v>
      </c>
      <c r="P4" s="12">
        <f t="shared" si="3"/>
        <v>654400</v>
      </c>
      <c r="Q4" s="10">
        <f t="shared" si="4"/>
        <v>1292.7696562623469</v>
      </c>
      <c r="R4" s="11">
        <v>0.15</v>
      </c>
      <c r="S4" s="12">
        <f t="shared" si="5"/>
        <v>752600</v>
      </c>
      <c r="T4" s="10">
        <f t="shared" si="6"/>
        <v>1486.7641248518373</v>
      </c>
    </row>
    <row r="5" spans="1:20" x14ac:dyDescent="0.25">
      <c r="A5" s="5" t="s">
        <v>4</v>
      </c>
      <c r="B5" s="5" t="s">
        <v>5</v>
      </c>
      <c r="C5" s="5" t="s">
        <v>27</v>
      </c>
      <c r="D5" s="5" t="s">
        <v>9</v>
      </c>
      <c r="E5" s="5">
        <v>60040291</v>
      </c>
      <c r="F5" s="5">
        <v>239.37</v>
      </c>
      <c r="G5" s="5">
        <v>239</v>
      </c>
      <c r="H5" s="5">
        <v>241.7</v>
      </c>
      <c r="I5" s="5" t="s">
        <v>103</v>
      </c>
      <c r="J5" s="12">
        <v>180970</v>
      </c>
      <c r="K5" s="10">
        <f t="shared" si="0"/>
        <v>756.02623553494584</v>
      </c>
      <c r="L5" s="12">
        <v>55958</v>
      </c>
      <c r="M5" s="10">
        <f t="shared" si="1"/>
        <v>233.77198479341604</v>
      </c>
      <c r="N5" s="12">
        <v>207215</v>
      </c>
      <c r="O5" s="10">
        <f t="shared" si="2"/>
        <v>865.66821239085937</v>
      </c>
      <c r="P5" s="12">
        <f t="shared" si="3"/>
        <v>444143</v>
      </c>
      <c r="Q5" s="10">
        <f t="shared" si="4"/>
        <v>1855.4664327192213</v>
      </c>
      <c r="R5" s="11">
        <v>0.15</v>
      </c>
      <c r="S5" s="12">
        <f t="shared" si="5"/>
        <v>510800</v>
      </c>
      <c r="T5" s="10">
        <f t="shared" si="6"/>
        <v>2133.9349124785895</v>
      </c>
    </row>
    <row r="6" spans="1:20" x14ac:dyDescent="0.25">
      <c r="A6" s="5" t="s">
        <v>4</v>
      </c>
      <c r="B6" s="5" t="s">
        <v>5</v>
      </c>
      <c r="C6" s="5" t="s">
        <v>27</v>
      </c>
      <c r="D6" s="5" t="s">
        <v>10</v>
      </c>
      <c r="E6" s="5">
        <v>60040265</v>
      </c>
      <c r="F6" s="5">
        <v>133.22</v>
      </c>
      <c r="G6" s="5">
        <v>133</v>
      </c>
      <c r="H6" s="5">
        <v>133.09</v>
      </c>
      <c r="I6" s="5" t="s">
        <v>103</v>
      </c>
      <c r="J6" s="12">
        <v>112314</v>
      </c>
      <c r="K6" s="10">
        <f t="shared" si="0"/>
        <v>843.07161086923884</v>
      </c>
      <c r="L6" s="12">
        <v>0</v>
      </c>
      <c r="M6" s="10">
        <f t="shared" si="1"/>
        <v>0</v>
      </c>
      <c r="N6" s="12">
        <v>52969</v>
      </c>
      <c r="O6" s="10">
        <f t="shared" si="2"/>
        <v>397.6054646449482</v>
      </c>
      <c r="P6" s="12">
        <f t="shared" si="3"/>
        <v>165283</v>
      </c>
      <c r="Q6" s="10">
        <f t="shared" si="4"/>
        <v>1240.677075514187</v>
      </c>
      <c r="R6" s="11">
        <v>0.15</v>
      </c>
      <c r="S6" s="12">
        <f t="shared" si="5"/>
        <v>190100</v>
      </c>
      <c r="T6" s="10">
        <f t="shared" si="6"/>
        <v>1426.9629184807086</v>
      </c>
    </row>
    <row r="7" spans="1:20" x14ac:dyDescent="0.25">
      <c r="A7" s="5" t="s">
        <v>4</v>
      </c>
      <c r="B7" s="5" t="s">
        <v>5</v>
      </c>
      <c r="C7" s="5" t="s">
        <v>27</v>
      </c>
      <c r="D7" s="5" t="s">
        <v>12</v>
      </c>
      <c r="E7" s="5">
        <v>60040279</v>
      </c>
      <c r="F7" s="5">
        <v>355.54</v>
      </c>
      <c r="G7" s="5">
        <v>354</v>
      </c>
      <c r="H7" s="8">
        <v>212.75</v>
      </c>
      <c r="I7" s="5" t="s">
        <v>103</v>
      </c>
      <c r="J7" s="12">
        <v>309386</v>
      </c>
      <c r="K7" s="10">
        <f t="shared" si="0"/>
        <v>870.18619564605945</v>
      </c>
      <c r="L7" s="12">
        <v>101511</v>
      </c>
      <c r="M7" s="10">
        <f t="shared" si="1"/>
        <v>285.51217865781626</v>
      </c>
      <c r="N7" s="12">
        <v>84622</v>
      </c>
      <c r="O7" s="10">
        <f t="shared" si="2"/>
        <v>238.00978792822184</v>
      </c>
      <c r="P7" s="12">
        <f t="shared" si="3"/>
        <v>495519</v>
      </c>
      <c r="Q7" s="10">
        <f t="shared" si="4"/>
        <v>1393.7081622320975</v>
      </c>
      <c r="R7" s="11">
        <v>0.15</v>
      </c>
      <c r="S7" s="12">
        <f t="shared" si="5"/>
        <v>569800</v>
      </c>
      <c r="T7" s="10">
        <f t="shared" si="6"/>
        <v>1602.632615176914</v>
      </c>
    </row>
    <row r="8" spans="1:20" x14ac:dyDescent="0.25">
      <c r="A8" s="5" t="s">
        <v>4</v>
      </c>
      <c r="B8" s="5" t="s">
        <v>5</v>
      </c>
      <c r="C8" s="5" t="s">
        <v>29</v>
      </c>
      <c r="D8" s="5" t="s">
        <v>28</v>
      </c>
      <c r="E8" s="5">
        <v>60040081</v>
      </c>
      <c r="F8" s="5">
        <v>346.49</v>
      </c>
      <c r="G8" s="5">
        <v>344</v>
      </c>
      <c r="H8" s="5">
        <v>345.72</v>
      </c>
      <c r="I8" s="5" t="s">
        <v>103</v>
      </c>
      <c r="J8" s="12">
        <v>338455</v>
      </c>
      <c r="K8" s="10">
        <f t="shared" si="0"/>
        <v>976.81029755548502</v>
      </c>
      <c r="L8" s="12">
        <v>0</v>
      </c>
      <c r="M8" s="10">
        <f t="shared" si="1"/>
        <v>0</v>
      </c>
      <c r="N8" s="12">
        <v>420632</v>
      </c>
      <c r="O8" s="10">
        <f t="shared" si="2"/>
        <v>1213.9802014488153</v>
      </c>
      <c r="P8" s="12">
        <f t="shared" si="3"/>
        <v>759087</v>
      </c>
      <c r="Q8" s="10">
        <f t="shared" si="4"/>
        <v>2190.7904990043003</v>
      </c>
      <c r="R8" s="11">
        <v>0.15</v>
      </c>
      <c r="S8" s="12">
        <f t="shared" si="5"/>
        <v>873000</v>
      </c>
      <c r="T8" s="10">
        <f t="shared" si="6"/>
        <v>2519.5532338595631</v>
      </c>
    </row>
    <row r="9" spans="1:20" x14ac:dyDescent="0.25">
      <c r="A9" s="5" t="s">
        <v>4</v>
      </c>
      <c r="B9" s="5" t="s">
        <v>5</v>
      </c>
      <c r="C9" s="5" t="s">
        <v>30</v>
      </c>
      <c r="D9" s="5" t="s">
        <v>14</v>
      </c>
      <c r="E9" s="5">
        <v>60030221</v>
      </c>
      <c r="F9" s="5">
        <v>397.9</v>
      </c>
      <c r="G9" s="5">
        <v>398</v>
      </c>
      <c r="H9" s="8"/>
      <c r="I9" s="5" t="s">
        <v>103</v>
      </c>
      <c r="J9" s="12">
        <v>431639</v>
      </c>
      <c r="K9" s="10">
        <f t="shared" si="0"/>
        <v>1084.7926614727319</v>
      </c>
      <c r="L9" s="12">
        <v>1308</v>
      </c>
      <c r="M9" s="10">
        <f t="shared" si="1"/>
        <v>3.2872581050515208</v>
      </c>
      <c r="N9" s="12">
        <v>362440</v>
      </c>
      <c r="O9" s="10">
        <f t="shared" si="2"/>
        <v>910.88213118874091</v>
      </c>
      <c r="P9" s="12">
        <f t="shared" si="3"/>
        <v>795387</v>
      </c>
      <c r="Q9" s="10">
        <f t="shared" si="4"/>
        <v>1998.9620507665243</v>
      </c>
      <c r="R9" s="11">
        <v>0.15</v>
      </c>
      <c r="S9" s="12">
        <f t="shared" si="5"/>
        <v>914700</v>
      </c>
      <c r="T9" s="10">
        <f t="shared" si="6"/>
        <v>2298.8187986931389</v>
      </c>
    </row>
    <row r="10" spans="1:20" x14ac:dyDescent="0.25">
      <c r="A10" s="5" t="s">
        <v>4</v>
      </c>
      <c r="B10" s="5" t="s">
        <v>5</v>
      </c>
      <c r="C10" s="5" t="s">
        <v>31</v>
      </c>
      <c r="D10" s="5" t="s">
        <v>16</v>
      </c>
      <c r="E10" s="5">
        <v>60040073</v>
      </c>
      <c r="F10" s="5">
        <v>519.65</v>
      </c>
      <c r="G10" s="5">
        <v>521</v>
      </c>
      <c r="H10" s="8">
        <v>539.46</v>
      </c>
      <c r="I10" s="5" t="s">
        <v>103</v>
      </c>
      <c r="J10" s="12">
        <v>389222</v>
      </c>
      <c r="K10" s="10">
        <f t="shared" si="0"/>
        <v>749.00798614452037</v>
      </c>
      <c r="L10" s="12">
        <v>93414</v>
      </c>
      <c r="M10" s="10">
        <f t="shared" si="1"/>
        <v>179.76330222264986</v>
      </c>
      <c r="N10" s="12">
        <v>104592</v>
      </c>
      <c r="O10" s="10">
        <f t="shared" si="2"/>
        <v>201.27393437890888</v>
      </c>
      <c r="P10" s="12">
        <f t="shared" si="3"/>
        <v>587228</v>
      </c>
      <c r="Q10" s="10">
        <f t="shared" si="4"/>
        <v>1130.0452227460792</v>
      </c>
      <c r="R10" s="11">
        <v>0.15</v>
      </c>
      <c r="S10" s="12">
        <f t="shared" si="5"/>
        <v>675300</v>
      </c>
      <c r="T10" s="10">
        <f t="shared" si="6"/>
        <v>1299.5285288174734</v>
      </c>
    </row>
    <row r="11" spans="1:20" x14ac:dyDescent="0.25">
      <c r="A11" s="5" t="s">
        <v>4</v>
      </c>
      <c r="B11" s="5" t="s">
        <v>5</v>
      </c>
      <c r="C11" s="5" t="s">
        <v>31</v>
      </c>
      <c r="D11" s="5" t="s">
        <v>17</v>
      </c>
      <c r="E11" s="5">
        <v>60040069</v>
      </c>
      <c r="F11" s="5">
        <v>382.33</v>
      </c>
      <c r="G11" s="5">
        <v>380</v>
      </c>
      <c r="H11" s="8">
        <v>406</v>
      </c>
      <c r="I11" s="5" t="s">
        <v>103</v>
      </c>
      <c r="J11" s="12">
        <v>323178</v>
      </c>
      <c r="K11" s="10">
        <f t="shared" si="0"/>
        <v>845.28548635995082</v>
      </c>
      <c r="L11" s="12">
        <v>144654</v>
      </c>
      <c r="M11" s="10">
        <f t="shared" si="1"/>
        <v>378.34854706667016</v>
      </c>
      <c r="N11" s="12">
        <v>131174</v>
      </c>
      <c r="O11" s="10">
        <f t="shared" si="2"/>
        <v>343.09104700128165</v>
      </c>
      <c r="P11" s="12">
        <f t="shared" si="3"/>
        <v>599006</v>
      </c>
      <c r="Q11" s="10">
        <f t="shared" si="4"/>
        <v>1566.7250804279026</v>
      </c>
      <c r="R11" s="11">
        <v>0.15</v>
      </c>
      <c r="S11" s="12">
        <f t="shared" si="5"/>
        <v>688900</v>
      </c>
      <c r="T11" s="10">
        <f t="shared" si="6"/>
        <v>1801.8465723328015</v>
      </c>
    </row>
    <row r="12" spans="1:20" x14ac:dyDescent="0.25">
      <c r="A12" s="5" t="s">
        <v>4</v>
      </c>
      <c r="B12" s="5" t="s">
        <v>5</v>
      </c>
      <c r="C12" s="5" t="s">
        <v>32</v>
      </c>
      <c r="D12" s="5" t="s">
        <v>19</v>
      </c>
      <c r="E12" s="5">
        <v>60040058</v>
      </c>
      <c r="F12" s="5">
        <v>24.03</v>
      </c>
      <c r="G12" s="5">
        <v>24</v>
      </c>
      <c r="H12" s="5">
        <v>24.6</v>
      </c>
      <c r="I12" s="5" t="s">
        <v>103</v>
      </c>
      <c r="J12" s="12">
        <v>18930</v>
      </c>
      <c r="K12" s="10">
        <f t="shared" si="0"/>
        <v>787.76529338327089</v>
      </c>
      <c r="L12" s="12">
        <v>0</v>
      </c>
      <c r="M12" s="10">
        <f t="shared" si="1"/>
        <v>0</v>
      </c>
      <c r="N12" s="12">
        <v>31499</v>
      </c>
      <c r="O12" s="10">
        <f t="shared" si="2"/>
        <v>1310.8198085726176</v>
      </c>
      <c r="P12" s="12">
        <f t="shared" si="3"/>
        <v>50429</v>
      </c>
      <c r="Q12" s="10">
        <f t="shared" si="4"/>
        <v>2098.5851019558881</v>
      </c>
      <c r="R12" s="11">
        <v>0.15</v>
      </c>
      <c r="S12" s="12">
        <f t="shared" si="5"/>
        <v>58000</v>
      </c>
      <c r="T12" s="10">
        <f t="shared" si="6"/>
        <v>2413.6496046608404</v>
      </c>
    </row>
    <row r="13" spans="1:20" x14ac:dyDescent="0.25">
      <c r="A13" s="5" t="s">
        <v>4</v>
      </c>
      <c r="B13" s="5" t="s">
        <v>5</v>
      </c>
      <c r="C13" s="5" t="s">
        <v>32</v>
      </c>
      <c r="D13" s="5" t="s">
        <v>20</v>
      </c>
      <c r="E13" s="5">
        <v>60040059</v>
      </c>
      <c r="F13" s="5">
        <v>93.24</v>
      </c>
      <c r="G13" s="5">
        <v>93</v>
      </c>
      <c r="H13" s="8">
        <v>171.6</v>
      </c>
      <c r="I13" s="5" t="s">
        <v>103</v>
      </c>
      <c r="J13" s="12">
        <v>71983</v>
      </c>
      <c r="K13" s="10">
        <f t="shared" si="0"/>
        <v>772.01844701844709</v>
      </c>
      <c r="L13" s="12">
        <v>0</v>
      </c>
      <c r="M13" s="10">
        <f t="shared" si="1"/>
        <v>0</v>
      </c>
      <c r="N13" s="12">
        <v>104629</v>
      </c>
      <c r="O13" s="10">
        <f t="shared" si="2"/>
        <v>1122.1471471471473</v>
      </c>
      <c r="P13" s="12">
        <f t="shared" si="3"/>
        <v>176612</v>
      </c>
      <c r="Q13" s="10">
        <f t="shared" si="4"/>
        <v>1894.1655941655943</v>
      </c>
      <c r="R13" s="11">
        <v>0.15</v>
      </c>
      <c r="S13" s="12">
        <f t="shared" si="5"/>
        <v>203100</v>
      </c>
      <c r="T13" s="10">
        <f t="shared" si="6"/>
        <v>2178.2496782496783</v>
      </c>
    </row>
    <row r="14" spans="1:20" x14ac:dyDescent="0.25">
      <c r="A14" s="5" t="s">
        <v>4</v>
      </c>
      <c r="B14" s="5" t="s">
        <v>5</v>
      </c>
      <c r="C14" s="5" t="s">
        <v>33</v>
      </c>
      <c r="D14" s="5" t="s">
        <v>21</v>
      </c>
      <c r="E14" s="5">
        <v>60040051</v>
      </c>
      <c r="F14" s="5">
        <v>115.07</v>
      </c>
      <c r="G14" s="5">
        <v>116</v>
      </c>
      <c r="H14" s="5">
        <v>112.215</v>
      </c>
      <c r="I14" s="5" t="s">
        <v>103</v>
      </c>
      <c r="J14" s="12">
        <v>96471</v>
      </c>
      <c r="K14" s="10">
        <f t="shared" si="0"/>
        <v>838.36794994351271</v>
      </c>
      <c r="L14" s="12">
        <v>0</v>
      </c>
      <c r="M14" s="10">
        <f t="shared" si="1"/>
        <v>0</v>
      </c>
      <c r="N14" s="12">
        <v>95488</v>
      </c>
      <c r="O14" s="10">
        <f t="shared" si="2"/>
        <v>829.82532371599905</v>
      </c>
      <c r="P14" s="12">
        <f t="shared" si="3"/>
        <v>191959</v>
      </c>
      <c r="Q14" s="10">
        <f t="shared" si="4"/>
        <v>1668.1932736595118</v>
      </c>
      <c r="R14" s="11">
        <v>0.15</v>
      </c>
      <c r="S14" s="12">
        <f t="shared" si="5"/>
        <v>220800</v>
      </c>
      <c r="T14" s="10">
        <f t="shared" si="6"/>
        <v>1918.832015295038</v>
      </c>
    </row>
    <row r="15" spans="1:20" x14ac:dyDescent="0.25">
      <c r="A15" s="5" t="s">
        <v>4</v>
      </c>
      <c r="B15" s="5" t="s">
        <v>5</v>
      </c>
      <c r="C15" s="5" t="s">
        <v>33</v>
      </c>
      <c r="D15" s="5" t="s">
        <v>22</v>
      </c>
      <c r="E15" s="5">
        <v>60040029</v>
      </c>
      <c r="F15" s="5">
        <v>110.39</v>
      </c>
      <c r="G15" s="5">
        <v>110</v>
      </c>
      <c r="H15" s="5">
        <v>110.07</v>
      </c>
      <c r="I15" s="5" t="s">
        <v>103</v>
      </c>
      <c r="J15" s="12">
        <v>93411</v>
      </c>
      <c r="K15" s="10">
        <f t="shared" si="0"/>
        <v>846.19077815019477</v>
      </c>
      <c r="L15" s="12">
        <v>0</v>
      </c>
      <c r="M15" s="10">
        <f t="shared" si="1"/>
        <v>0</v>
      </c>
      <c r="N15" s="12">
        <v>113797</v>
      </c>
      <c r="O15" s="10">
        <f t="shared" si="2"/>
        <v>1030.8633028354018</v>
      </c>
      <c r="P15" s="12">
        <f t="shared" si="3"/>
        <v>207208</v>
      </c>
      <c r="Q15" s="10">
        <f t="shared" si="4"/>
        <v>1877.0540809855966</v>
      </c>
      <c r="R15" s="11">
        <v>0.15</v>
      </c>
      <c r="S15" s="12">
        <f t="shared" si="5"/>
        <v>238300</v>
      </c>
      <c r="T15" s="10">
        <f t="shared" si="6"/>
        <v>2158.7100280822538</v>
      </c>
    </row>
    <row r="16" spans="1:20" x14ac:dyDescent="0.25">
      <c r="A16" s="5" t="s">
        <v>4</v>
      </c>
      <c r="B16" s="5" t="s">
        <v>5</v>
      </c>
      <c r="C16" s="5" t="s">
        <v>35</v>
      </c>
      <c r="D16" s="5" t="s">
        <v>24</v>
      </c>
      <c r="E16" s="5">
        <v>60040080</v>
      </c>
      <c r="F16" s="5">
        <v>572.41999999999996</v>
      </c>
      <c r="G16" s="5">
        <v>578</v>
      </c>
      <c r="H16" s="5">
        <v>573.32000000000005</v>
      </c>
      <c r="I16" s="5" t="s">
        <v>103</v>
      </c>
      <c r="J16" s="12">
        <v>411413</v>
      </c>
      <c r="K16" s="10">
        <f t="shared" si="0"/>
        <v>718.72576080500335</v>
      </c>
      <c r="L16" s="12">
        <v>210620</v>
      </c>
      <c r="M16" s="10">
        <f t="shared" si="1"/>
        <v>367.94661262709201</v>
      </c>
      <c r="N16" s="12">
        <v>12520</v>
      </c>
      <c r="O16" s="10">
        <f t="shared" si="2"/>
        <v>21.872051989797704</v>
      </c>
      <c r="P16" s="12">
        <f t="shared" si="3"/>
        <v>634553</v>
      </c>
      <c r="Q16" s="10">
        <f t="shared" si="4"/>
        <v>1108.544425421893</v>
      </c>
      <c r="R16" s="11">
        <v>0.15</v>
      </c>
      <c r="S16" s="12">
        <f t="shared" si="5"/>
        <v>729700</v>
      </c>
      <c r="T16" s="10">
        <f t="shared" si="6"/>
        <v>1274.7632856993118</v>
      </c>
    </row>
    <row r="17" spans="1:20" x14ac:dyDescent="0.25">
      <c r="A17" s="5" t="s">
        <v>4</v>
      </c>
      <c r="B17" s="5" t="s">
        <v>5</v>
      </c>
      <c r="C17" s="5" t="s">
        <v>37</v>
      </c>
      <c r="D17" s="5" t="s">
        <v>26</v>
      </c>
      <c r="E17" s="5">
        <v>60040060</v>
      </c>
      <c r="F17" s="5">
        <v>78.22</v>
      </c>
      <c r="G17" s="5">
        <v>73</v>
      </c>
      <c r="H17" s="8"/>
      <c r="I17" s="5" t="s">
        <v>103</v>
      </c>
      <c r="J17" s="12">
        <v>60844</v>
      </c>
      <c r="K17" s="10">
        <f t="shared" si="0"/>
        <v>777.85732549220154</v>
      </c>
      <c r="L17" s="12">
        <v>0</v>
      </c>
      <c r="M17" s="10">
        <f t="shared" si="1"/>
        <v>0</v>
      </c>
      <c r="N17" s="12">
        <v>72232</v>
      </c>
      <c r="O17" s="10">
        <f t="shared" si="2"/>
        <v>923.44668882638712</v>
      </c>
      <c r="P17" s="12">
        <f t="shared" si="3"/>
        <v>133076</v>
      </c>
      <c r="Q17" s="10">
        <f t="shared" si="4"/>
        <v>1701.3040143185885</v>
      </c>
      <c r="R17" s="11">
        <v>0.15</v>
      </c>
      <c r="S17" s="12">
        <f t="shared" si="5"/>
        <v>153000</v>
      </c>
      <c r="T17" s="10">
        <f t="shared" si="6"/>
        <v>1956.0214778828945</v>
      </c>
    </row>
    <row r="18" spans="1:20" x14ac:dyDescent="0.25">
      <c r="A18" s="5" t="s">
        <v>38</v>
      </c>
      <c r="B18" s="5" t="s">
        <v>39</v>
      </c>
      <c r="C18" s="5" t="s">
        <v>41</v>
      </c>
      <c r="D18" s="5" t="s">
        <v>56</v>
      </c>
      <c r="E18" s="6" t="s">
        <v>56</v>
      </c>
      <c r="F18" s="5">
        <v>102.97</v>
      </c>
      <c r="G18" s="5">
        <v>103</v>
      </c>
      <c r="H18" s="5">
        <v>103.04</v>
      </c>
      <c r="I18" s="5" t="s">
        <v>104</v>
      </c>
      <c r="J18" s="12">
        <v>100260</v>
      </c>
      <c r="K18" s="10">
        <f t="shared" si="0"/>
        <v>973.68165485092743</v>
      </c>
      <c r="L18" s="12">
        <v>82253</v>
      </c>
      <c r="M18" s="10">
        <f t="shared" si="1"/>
        <v>798.80547732349225</v>
      </c>
      <c r="N18" s="12">
        <v>6282</v>
      </c>
      <c r="O18" s="10">
        <f t="shared" si="2"/>
        <v>61.008060600174808</v>
      </c>
      <c r="P18" s="12">
        <f t="shared" si="3"/>
        <v>188795</v>
      </c>
      <c r="Q18" s="10">
        <f t="shared" si="4"/>
        <v>1833.4951927745947</v>
      </c>
      <c r="R18" s="11">
        <v>0.15</v>
      </c>
      <c r="S18" s="12">
        <f t="shared" si="5"/>
        <v>217100</v>
      </c>
      <c r="T18" s="10">
        <f t="shared" si="6"/>
        <v>2108.3810818685056</v>
      </c>
    </row>
    <row r="19" spans="1:20" x14ac:dyDescent="0.25">
      <c r="A19" s="5" t="s">
        <v>38</v>
      </c>
      <c r="B19" s="5" t="s">
        <v>39</v>
      </c>
      <c r="C19" s="5" t="s">
        <v>41</v>
      </c>
      <c r="D19" s="5" t="s">
        <v>58</v>
      </c>
      <c r="E19" s="6" t="s">
        <v>58</v>
      </c>
      <c r="F19" s="5">
        <v>120.4</v>
      </c>
      <c r="G19" s="5">
        <v>120.4</v>
      </c>
      <c r="H19" s="5">
        <v>115</v>
      </c>
      <c r="I19" s="5" t="s">
        <v>104</v>
      </c>
      <c r="J19" s="12">
        <v>114455</v>
      </c>
      <c r="K19" s="10">
        <f t="shared" si="0"/>
        <v>950.62292358803984</v>
      </c>
      <c r="L19" s="12">
        <v>0</v>
      </c>
      <c r="M19" s="10">
        <f t="shared" si="1"/>
        <v>0</v>
      </c>
      <c r="N19" s="12">
        <v>91553</v>
      </c>
      <c r="O19" s="10">
        <f t="shared" si="2"/>
        <v>760.40697674418595</v>
      </c>
      <c r="P19" s="12">
        <f t="shared" si="3"/>
        <v>206008</v>
      </c>
      <c r="Q19" s="10">
        <f t="shared" si="4"/>
        <v>1711.0299003322259</v>
      </c>
      <c r="R19" s="11">
        <v>0.15</v>
      </c>
      <c r="S19" s="12">
        <f t="shared" si="5"/>
        <v>236900</v>
      </c>
      <c r="T19" s="10">
        <f t="shared" si="6"/>
        <v>1967.6079734219268</v>
      </c>
    </row>
    <row r="20" spans="1:20" x14ac:dyDescent="0.25">
      <c r="A20" s="5" t="s">
        <v>38</v>
      </c>
      <c r="B20" s="5" t="s">
        <v>39</v>
      </c>
      <c r="C20" s="5" t="s">
        <v>41</v>
      </c>
      <c r="D20" s="5" t="s">
        <v>59</v>
      </c>
      <c r="E20" s="6" t="s">
        <v>59</v>
      </c>
      <c r="F20" s="5">
        <v>116.02</v>
      </c>
      <c r="G20" s="5">
        <v>116</v>
      </c>
      <c r="H20" s="5">
        <v>115.89</v>
      </c>
      <c r="I20" s="5" t="s">
        <v>104</v>
      </c>
      <c r="J20" s="12">
        <v>102851</v>
      </c>
      <c r="K20" s="10">
        <f t="shared" si="0"/>
        <v>886.4937079813825</v>
      </c>
      <c r="L20" s="12">
        <v>0</v>
      </c>
      <c r="M20" s="10">
        <f t="shared" si="1"/>
        <v>0</v>
      </c>
      <c r="N20" s="12">
        <v>80117</v>
      </c>
      <c r="O20" s="10">
        <f t="shared" si="2"/>
        <v>690.5447336666092</v>
      </c>
      <c r="P20" s="12">
        <f t="shared" si="3"/>
        <v>182968</v>
      </c>
      <c r="Q20" s="10">
        <f t="shared" si="4"/>
        <v>1577.0384416479917</v>
      </c>
      <c r="R20" s="11">
        <v>0.15</v>
      </c>
      <c r="S20" s="12">
        <f t="shared" si="5"/>
        <v>210400</v>
      </c>
      <c r="T20" s="10">
        <f t="shared" si="6"/>
        <v>1813.4804344078607</v>
      </c>
    </row>
    <row r="21" spans="1:20" x14ac:dyDescent="0.25">
      <c r="A21" s="5" t="s">
        <v>38</v>
      </c>
      <c r="B21" s="5" t="s">
        <v>39</v>
      </c>
      <c r="C21" s="5" t="s">
        <v>42</v>
      </c>
      <c r="D21" s="5" t="s">
        <v>60</v>
      </c>
      <c r="E21" s="6" t="s">
        <v>60</v>
      </c>
      <c r="F21" s="5">
        <v>77.33</v>
      </c>
      <c r="G21" s="5">
        <v>77.3</v>
      </c>
      <c r="H21" s="5">
        <v>78</v>
      </c>
      <c r="I21" s="5" t="s">
        <v>104</v>
      </c>
      <c r="J21" s="12">
        <v>73173</v>
      </c>
      <c r="K21" s="10">
        <f t="shared" si="0"/>
        <v>946.24337255916203</v>
      </c>
      <c r="L21" s="12">
        <v>0</v>
      </c>
      <c r="M21" s="10">
        <f t="shared" si="1"/>
        <v>0</v>
      </c>
      <c r="N21" s="12">
        <v>145892</v>
      </c>
      <c r="O21" s="10">
        <f t="shared" si="2"/>
        <v>1886.6158024052761</v>
      </c>
      <c r="P21" s="12">
        <f t="shared" si="3"/>
        <v>219065</v>
      </c>
      <c r="Q21" s="10">
        <f t="shared" si="4"/>
        <v>2832.8591749644384</v>
      </c>
      <c r="R21" s="11">
        <v>0.15</v>
      </c>
      <c r="S21" s="12">
        <f t="shared" si="5"/>
        <v>251900</v>
      </c>
      <c r="T21" s="10">
        <f t="shared" si="6"/>
        <v>3257.4679943100996</v>
      </c>
    </row>
    <row r="22" spans="1:20" x14ac:dyDescent="0.25">
      <c r="A22" s="5" t="s">
        <v>38</v>
      </c>
      <c r="B22" s="5" t="s">
        <v>39</v>
      </c>
      <c r="C22" s="5" t="s">
        <v>42</v>
      </c>
      <c r="D22" s="5" t="s">
        <v>61</v>
      </c>
      <c r="E22" s="6" t="s">
        <v>61</v>
      </c>
      <c r="F22" s="5">
        <v>219.43</v>
      </c>
      <c r="G22" s="5">
        <v>219.4</v>
      </c>
      <c r="H22" s="5">
        <v>224.08</v>
      </c>
      <c r="I22" s="5" t="s">
        <v>104</v>
      </c>
      <c r="J22" s="12">
        <v>202075</v>
      </c>
      <c r="K22" s="10">
        <f t="shared" si="0"/>
        <v>920.90871804220023</v>
      </c>
      <c r="L22" s="12">
        <v>42131</v>
      </c>
      <c r="M22" s="10">
        <f t="shared" si="1"/>
        <v>192.00200519527868</v>
      </c>
      <c r="N22" s="12">
        <v>96332</v>
      </c>
      <c r="O22" s="10">
        <f t="shared" si="2"/>
        <v>439.01016269425327</v>
      </c>
      <c r="P22" s="12">
        <f t="shared" si="3"/>
        <v>340538</v>
      </c>
      <c r="Q22" s="10">
        <f t="shared" si="4"/>
        <v>1551.9208859317321</v>
      </c>
      <c r="R22" s="11">
        <v>0.15</v>
      </c>
      <c r="S22" s="12">
        <f t="shared" si="5"/>
        <v>391600</v>
      </c>
      <c r="T22" s="10">
        <f t="shared" si="6"/>
        <v>1784.6237980221483</v>
      </c>
    </row>
    <row r="23" spans="1:20" x14ac:dyDescent="0.25">
      <c r="A23" s="5" t="s">
        <v>38</v>
      </c>
      <c r="B23" s="5" t="s">
        <v>39</v>
      </c>
      <c r="C23" s="5" t="s">
        <v>43</v>
      </c>
      <c r="D23" s="5" t="s">
        <v>62</v>
      </c>
      <c r="E23" s="6" t="s">
        <v>62</v>
      </c>
      <c r="F23" s="5">
        <v>109.94</v>
      </c>
      <c r="G23" s="5">
        <v>109.9</v>
      </c>
      <c r="H23" s="5">
        <v>108</v>
      </c>
      <c r="I23" s="5" t="s">
        <v>105</v>
      </c>
      <c r="J23" s="12">
        <v>87154</v>
      </c>
      <c r="K23" s="10">
        <f t="shared" si="0"/>
        <v>792.7414953611061</v>
      </c>
      <c r="L23" s="12">
        <v>14971</v>
      </c>
      <c r="M23" s="10">
        <f t="shared" si="1"/>
        <v>136.17427687829726</v>
      </c>
      <c r="N23" s="12">
        <v>45870</v>
      </c>
      <c r="O23" s="10">
        <f t="shared" si="2"/>
        <v>417.22757867927959</v>
      </c>
      <c r="P23" s="12">
        <f t="shared" si="3"/>
        <v>147995</v>
      </c>
      <c r="Q23" s="10">
        <f t="shared" si="4"/>
        <v>1346.1433509186829</v>
      </c>
      <c r="R23" s="11">
        <v>0.15</v>
      </c>
      <c r="S23" s="12">
        <f t="shared" si="5"/>
        <v>170200</v>
      </c>
      <c r="T23" s="10">
        <f t="shared" si="6"/>
        <v>1548.1171548117154</v>
      </c>
    </row>
    <row r="24" spans="1:20" x14ac:dyDescent="0.25">
      <c r="A24" s="5" t="s">
        <v>38</v>
      </c>
      <c r="B24" s="5" t="s">
        <v>39</v>
      </c>
      <c r="C24" s="5" t="s">
        <v>43</v>
      </c>
      <c r="D24" s="5" t="s">
        <v>63</v>
      </c>
      <c r="E24" s="6" t="s">
        <v>63</v>
      </c>
      <c r="F24" s="5">
        <v>97.93</v>
      </c>
      <c r="G24" s="5">
        <v>97.9</v>
      </c>
      <c r="H24" s="5">
        <v>102</v>
      </c>
      <c r="I24" s="5" t="s">
        <v>105</v>
      </c>
      <c r="J24" s="12">
        <v>77151</v>
      </c>
      <c r="K24" s="10">
        <f t="shared" si="0"/>
        <v>787.81782906157457</v>
      </c>
      <c r="L24" s="12">
        <v>0</v>
      </c>
      <c r="M24" s="10">
        <f t="shared" si="1"/>
        <v>0</v>
      </c>
      <c r="N24" s="12">
        <v>122097</v>
      </c>
      <c r="O24" s="10">
        <f t="shared" si="2"/>
        <v>1246.7783110384969</v>
      </c>
      <c r="P24" s="12">
        <f t="shared" si="3"/>
        <v>199248</v>
      </c>
      <c r="Q24" s="10">
        <f t="shared" si="4"/>
        <v>2034.5961401000714</v>
      </c>
      <c r="R24" s="11">
        <v>0.15</v>
      </c>
      <c r="S24" s="12">
        <f t="shared" si="5"/>
        <v>229100</v>
      </c>
      <c r="T24" s="10">
        <f t="shared" si="6"/>
        <v>2339.4261206984579</v>
      </c>
    </row>
    <row r="25" spans="1:20" x14ac:dyDescent="0.25">
      <c r="A25" s="5" t="s">
        <v>38</v>
      </c>
      <c r="B25" s="5" t="s">
        <v>40</v>
      </c>
      <c r="C25" s="5" t="s">
        <v>44</v>
      </c>
      <c r="D25" s="5" t="s">
        <v>65</v>
      </c>
      <c r="E25" s="6">
        <v>60040328</v>
      </c>
      <c r="F25" s="5">
        <v>183.29</v>
      </c>
      <c r="G25" s="5">
        <v>183.3</v>
      </c>
      <c r="H25" s="5">
        <v>177.5</v>
      </c>
      <c r="I25" s="5" t="s">
        <v>105</v>
      </c>
      <c r="J25" s="12">
        <v>145632</v>
      </c>
      <c r="K25" s="10">
        <f t="shared" si="0"/>
        <v>794.54416498445096</v>
      </c>
      <c r="L25" s="12">
        <v>13635</v>
      </c>
      <c r="M25" s="10">
        <f t="shared" si="1"/>
        <v>74.390310437012388</v>
      </c>
      <c r="N25" s="12">
        <v>283704</v>
      </c>
      <c r="O25" s="10">
        <f t="shared" si="2"/>
        <v>1547.8422172513503</v>
      </c>
      <c r="P25" s="12">
        <f t="shared" si="3"/>
        <v>442971</v>
      </c>
      <c r="Q25" s="10">
        <f t="shared" si="4"/>
        <v>2416.7766926728136</v>
      </c>
      <c r="R25" s="11">
        <v>0.15</v>
      </c>
      <c r="S25" s="12">
        <f t="shared" si="5"/>
        <v>509400</v>
      </c>
      <c r="T25" s="10">
        <f t="shared" si="6"/>
        <v>2779.2023569207267</v>
      </c>
    </row>
    <row r="26" spans="1:20" x14ac:dyDescent="0.25">
      <c r="A26" s="5" t="s">
        <v>38</v>
      </c>
      <c r="B26" s="5" t="s">
        <v>40</v>
      </c>
      <c r="C26" s="5" t="s">
        <v>45</v>
      </c>
      <c r="D26" s="5" t="s">
        <v>69</v>
      </c>
      <c r="E26" s="6">
        <v>60040422</v>
      </c>
      <c r="F26" s="5">
        <v>99.21</v>
      </c>
      <c r="G26" s="5">
        <v>99.2</v>
      </c>
      <c r="H26" s="5">
        <v>97.4</v>
      </c>
      <c r="I26" s="5" t="s">
        <v>103</v>
      </c>
      <c r="J26" s="12">
        <v>64941</v>
      </c>
      <c r="K26" s="10">
        <f t="shared" si="0"/>
        <v>654.58119141215604</v>
      </c>
      <c r="L26" s="12">
        <v>37363</v>
      </c>
      <c r="M26" s="10">
        <f t="shared" si="1"/>
        <v>376.60518092934183</v>
      </c>
      <c r="N26" s="12">
        <v>0</v>
      </c>
      <c r="O26" s="10">
        <f t="shared" si="2"/>
        <v>0</v>
      </c>
      <c r="P26" s="12">
        <f t="shared" si="3"/>
        <v>102304</v>
      </c>
      <c r="Q26" s="10">
        <f t="shared" si="4"/>
        <v>1031.1863723414979</v>
      </c>
      <c r="R26" s="11">
        <v>0.15</v>
      </c>
      <c r="S26" s="12">
        <f t="shared" si="5"/>
        <v>117600</v>
      </c>
      <c r="T26" s="10">
        <f t="shared" si="6"/>
        <v>1185.364378590868</v>
      </c>
    </row>
    <row r="27" spans="1:20" x14ac:dyDescent="0.25">
      <c r="A27" s="5" t="s">
        <v>38</v>
      </c>
      <c r="B27" s="5" t="s">
        <v>39</v>
      </c>
      <c r="C27" s="5" t="s">
        <v>47</v>
      </c>
      <c r="D27" s="5" t="s">
        <v>73</v>
      </c>
      <c r="E27" s="6" t="s">
        <v>73</v>
      </c>
      <c r="F27" s="5">
        <v>57.16</v>
      </c>
      <c r="G27" s="5">
        <v>57.2</v>
      </c>
      <c r="H27" s="5">
        <v>58</v>
      </c>
      <c r="I27" s="5" t="s">
        <v>104</v>
      </c>
      <c r="J27" s="12">
        <v>45242</v>
      </c>
      <c r="K27" s="10">
        <f t="shared" si="0"/>
        <v>791.49755073477957</v>
      </c>
      <c r="L27" s="12">
        <v>42354</v>
      </c>
      <c r="M27" s="10">
        <f t="shared" si="1"/>
        <v>740.97270818754373</v>
      </c>
      <c r="N27" s="12">
        <v>7048</v>
      </c>
      <c r="O27" s="10">
        <f t="shared" si="2"/>
        <v>123.30300909727083</v>
      </c>
      <c r="P27" s="12">
        <f t="shared" si="3"/>
        <v>94644</v>
      </c>
      <c r="Q27" s="10">
        <f t="shared" si="4"/>
        <v>1655.7732680195943</v>
      </c>
      <c r="R27" s="11">
        <v>0.15</v>
      </c>
      <c r="S27" s="12">
        <f t="shared" si="5"/>
        <v>108800</v>
      </c>
      <c r="T27" s="10">
        <f t="shared" si="6"/>
        <v>1903.4289713086075</v>
      </c>
    </row>
    <row r="28" spans="1:20" x14ac:dyDescent="0.25">
      <c r="A28" s="5" t="s">
        <v>38</v>
      </c>
      <c r="B28" s="5" t="s">
        <v>40</v>
      </c>
      <c r="C28" s="5" t="s">
        <v>48</v>
      </c>
      <c r="D28" s="5" t="s">
        <v>76</v>
      </c>
      <c r="E28" s="6">
        <v>60040223</v>
      </c>
      <c r="F28" s="5">
        <v>199</v>
      </c>
      <c r="G28" s="5">
        <v>199</v>
      </c>
      <c r="H28" s="5">
        <v>194.87</v>
      </c>
      <c r="I28" s="5" t="s">
        <v>105</v>
      </c>
      <c r="J28" s="12">
        <v>158858</v>
      </c>
      <c r="K28" s="10">
        <f t="shared" si="0"/>
        <v>798.2814070351759</v>
      </c>
      <c r="L28" s="12">
        <v>5758</v>
      </c>
      <c r="M28" s="10">
        <f t="shared" si="1"/>
        <v>28.934673366834172</v>
      </c>
      <c r="N28" s="12">
        <v>94087</v>
      </c>
      <c r="O28" s="10">
        <f t="shared" si="2"/>
        <v>472.79899497487435</v>
      </c>
      <c r="P28" s="12">
        <f t="shared" si="3"/>
        <v>258703</v>
      </c>
      <c r="Q28" s="10">
        <f t="shared" si="4"/>
        <v>1300.0150753768844</v>
      </c>
      <c r="R28" s="11">
        <v>0.15</v>
      </c>
      <c r="S28" s="12">
        <f t="shared" si="5"/>
        <v>297500</v>
      </c>
      <c r="T28" s="10">
        <f t="shared" si="6"/>
        <v>1494.9748743718592</v>
      </c>
    </row>
    <row r="29" spans="1:20" x14ac:dyDescent="0.25">
      <c r="A29" s="5" t="s">
        <v>38</v>
      </c>
      <c r="B29" s="5" t="s">
        <v>40</v>
      </c>
      <c r="C29" s="5" t="s">
        <v>48</v>
      </c>
      <c r="D29" s="5" t="s">
        <v>77</v>
      </c>
      <c r="E29" s="6">
        <v>60040231</v>
      </c>
      <c r="F29" s="5">
        <v>117</v>
      </c>
      <c r="G29" s="5">
        <v>117</v>
      </c>
      <c r="H29" s="5">
        <v>117.23</v>
      </c>
      <c r="I29" s="5" t="s">
        <v>105</v>
      </c>
      <c r="J29" s="12">
        <v>92627</v>
      </c>
      <c r="K29" s="10">
        <f t="shared" si="0"/>
        <v>791.68376068376074</v>
      </c>
      <c r="L29" s="12">
        <v>0</v>
      </c>
      <c r="M29" s="10">
        <f t="shared" si="1"/>
        <v>0</v>
      </c>
      <c r="N29" s="12">
        <v>93052</v>
      </c>
      <c r="O29" s="10">
        <f t="shared" si="2"/>
        <v>795.31623931623926</v>
      </c>
      <c r="P29" s="12">
        <f t="shared" si="3"/>
        <v>185679</v>
      </c>
      <c r="Q29" s="10">
        <f t="shared" si="4"/>
        <v>1587</v>
      </c>
      <c r="R29" s="11">
        <v>0.15</v>
      </c>
      <c r="S29" s="12">
        <f t="shared" si="5"/>
        <v>213500</v>
      </c>
      <c r="T29" s="10">
        <f t="shared" si="6"/>
        <v>1824.7863247863247</v>
      </c>
    </row>
    <row r="30" spans="1:20" x14ac:dyDescent="0.25">
      <c r="A30" s="5" t="s">
        <v>38</v>
      </c>
      <c r="B30" s="5" t="s">
        <v>40</v>
      </c>
      <c r="C30" s="5" t="s">
        <v>48</v>
      </c>
      <c r="D30" s="5" t="s">
        <v>80</v>
      </c>
      <c r="E30" s="6">
        <v>60040222</v>
      </c>
      <c r="F30" s="5">
        <v>136</v>
      </c>
      <c r="G30" s="5">
        <v>136</v>
      </c>
      <c r="H30" s="5">
        <v>136</v>
      </c>
      <c r="I30" s="5" t="s">
        <v>105</v>
      </c>
      <c r="J30" s="12">
        <v>104572</v>
      </c>
      <c r="K30" s="10">
        <f t="shared" si="0"/>
        <v>768.91176470588232</v>
      </c>
      <c r="L30" s="12">
        <v>0</v>
      </c>
      <c r="M30" s="10">
        <f t="shared" si="1"/>
        <v>0</v>
      </c>
      <c r="N30" s="12">
        <v>98885</v>
      </c>
      <c r="O30" s="10">
        <f t="shared" si="2"/>
        <v>727.09558823529414</v>
      </c>
      <c r="P30" s="12">
        <f t="shared" si="3"/>
        <v>203457</v>
      </c>
      <c r="Q30" s="10">
        <f t="shared" si="4"/>
        <v>1496.0073529411766</v>
      </c>
      <c r="R30" s="11">
        <v>0.15</v>
      </c>
      <c r="S30" s="12">
        <f t="shared" si="5"/>
        <v>234000</v>
      </c>
      <c r="T30" s="10">
        <f t="shared" si="6"/>
        <v>1720.5882352941176</v>
      </c>
    </row>
    <row r="31" spans="1:20" x14ac:dyDescent="0.25">
      <c r="A31" s="5" t="s">
        <v>38</v>
      </c>
      <c r="B31" s="5" t="s">
        <v>40</v>
      </c>
      <c r="C31" s="5" t="s">
        <v>48</v>
      </c>
      <c r="D31" s="5" t="s">
        <v>81</v>
      </c>
      <c r="E31" s="6">
        <v>60040208</v>
      </c>
      <c r="F31" s="5">
        <v>203</v>
      </c>
      <c r="G31" s="5">
        <v>203</v>
      </c>
      <c r="H31" s="5">
        <v>201</v>
      </c>
      <c r="I31" s="5" t="s">
        <v>105</v>
      </c>
      <c r="J31" s="12">
        <v>185274</v>
      </c>
      <c r="K31" s="10">
        <f t="shared" si="0"/>
        <v>912.67980295566497</v>
      </c>
      <c r="L31" s="12">
        <v>46651</v>
      </c>
      <c r="M31" s="10">
        <f t="shared" si="1"/>
        <v>229.807881773399</v>
      </c>
      <c r="N31" s="12">
        <v>78490</v>
      </c>
      <c r="O31" s="10">
        <f t="shared" si="2"/>
        <v>386.6502463054187</v>
      </c>
      <c r="P31" s="12">
        <f t="shared" si="3"/>
        <v>310415</v>
      </c>
      <c r="Q31" s="10">
        <f t="shared" si="4"/>
        <v>1529.1379310344828</v>
      </c>
      <c r="R31" s="11">
        <v>0.15</v>
      </c>
      <c r="S31" s="12">
        <f t="shared" si="5"/>
        <v>357000</v>
      </c>
      <c r="T31" s="10">
        <f t="shared" si="6"/>
        <v>1758.6206896551723</v>
      </c>
    </row>
    <row r="32" spans="1:20" x14ac:dyDescent="0.25">
      <c r="A32" s="5" t="s">
        <v>38</v>
      </c>
      <c r="B32" s="5" t="s">
        <v>39</v>
      </c>
      <c r="C32" s="5" t="s">
        <v>49</v>
      </c>
      <c r="D32" s="5" t="s">
        <v>83</v>
      </c>
      <c r="E32" s="6" t="s">
        <v>83</v>
      </c>
      <c r="F32" s="5">
        <v>150.31</v>
      </c>
      <c r="G32" s="5">
        <v>150.30000000000001</v>
      </c>
      <c r="H32" s="5">
        <v>159</v>
      </c>
      <c r="I32" s="5" t="s">
        <v>104</v>
      </c>
      <c r="J32" s="12">
        <v>142055</v>
      </c>
      <c r="K32" s="10">
        <f t="shared" si="0"/>
        <v>945.08016765351601</v>
      </c>
      <c r="L32" s="12">
        <v>0</v>
      </c>
      <c r="M32" s="10">
        <f t="shared" si="1"/>
        <v>0</v>
      </c>
      <c r="N32" s="12">
        <v>140880</v>
      </c>
      <c r="O32" s="10">
        <f t="shared" si="2"/>
        <v>937.26298982103651</v>
      </c>
      <c r="P32" s="12">
        <f t="shared" si="3"/>
        <v>282935</v>
      </c>
      <c r="Q32" s="10">
        <f t="shared" si="4"/>
        <v>1882.3431574745525</v>
      </c>
      <c r="R32" s="11">
        <v>0.15</v>
      </c>
      <c r="S32" s="12">
        <f t="shared" si="5"/>
        <v>325400</v>
      </c>
      <c r="T32" s="10">
        <f t="shared" si="6"/>
        <v>2164.8592907990155</v>
      </c>
    </row>
    <row r="33" spans="1:20" x14ac:dyDescent="0.25">
      <c r="A33" s="5" t="s">
        <v>38</v>
      </c>
      <c r="B33" s="5" t="s">
        <v>39</v>
      </c>
      <c r="C33" s="5" t="s">
        <v>49</v>
      </c>
      <c r="D33" s="5" t="s">
        <v>84</v>
      </c>
      <c r="E33" s="6" t="s">
        <v>84</v>
      </c>
      <c r="F33" s="5">
        <v>121.6</v>
      </c>
      <c r="G33" s="5">
        <v>121.6</v>
      </c>
      <c r="H33" s="5">
        <v>124</v>
      </c>
      <c r="I33" s="5" t="s">
        <v>104</v>
      </c>
      <c r="J33" s="12">
        <v>114790</v>
      </c>
      <c r="K33" s="10">
        <f t="shared" si="0"/>
        <v>943.99671052631584</v>
      </c>
      <c r="L33" s="12">
        <v>84244</v>
      </c>
      <c r="M33" s="10">
        <f t="shared" si="1"/>
        <v>692.79605263157896</v>
      </c>
      <c r="N33" s="12">
        <v>15487</v>
      </c>
      <c r="O33" s="10">
        <f t="shared" si="2"/>
        <v>127.36019736842105</v>
      </c>
      <c r="P33" s="12">
        <f t="shared" si="3"/>
        <v>214521</v>
      </c>
      <c r="Q33" s="10">
        <f t="shared" si="4"/>
        <v>1764.1529605263158</v>
      </c>
      <c r="R33" s="11">
        <v>0.15</v>
      </c>
      <c r="S33" s="12">
        <f t="shared" si="5"/>
        <v>246700</v>
      </c>
      <c r="T33" s="10">
        <f t="shared" si="6"/>
        <v>2028.7828947368423</v>
      </c>
    </row>
    <row r="34" spans="1:20" x14ac:dyDescent="0.25">
      <c r="A34" s="5" t="s">
        <v>38</v>
      </c>
      <c r="B34" s="5" t="s">
        <v>40</v>
      </c>
      <c r="C34" s="5" t="s">
        <v>50</v>
      </c>
      <c r="D34" s="5" t="s">
        <v>85</v>
      </c>
      <c r="E34" s="6">
        <v>60040234</v>
      </c>
      <c r="F34" s="5">
        <v>198</v>
      </c>
      <c r="G34" s="5">
        <v>198</v>
      </c>
      <c r="H34" s="5">
        <v>196.66</v>
      </c>
      <c r="I34" s="5" t="s">
        <v>105</v>
      </c>
      <c r="J34" s="12">
        <v>133494</v>
      </c>
      <c r="K34" s="10">
        <f t="shared" si="0"/>
        <v>674.21212121212125</v>
      </c>
      <c r="L34" s="12">
        <v>0</v>
      </c>
      <c r="M34" s="10">
        <f t="shared" si="1"/>
        <v>0</v>
      </c>
      <c r="N34" s="12">
        <v>125600</v>
      </c>
      <c r="O34" s="10">
        <f t="shared" si="2"/>
        <v>634.3434343434343</v>
      </c>
      <c r="P34" s="12">
        <f t="shared" si="3"/>
        <v>259094</v>
      </c>
      <c r="Q34" s="10">
        <f t="shared" si="4"/>
        <v>1308.5555555555557</v>
      </c>
      <c r="R34" s="11">
        <v>0.15</v>
      </c>
      <c r="S34" s="12">
        <f t="shared" si="5"/>
        <v>298000</v>
      </c>
      <c r="T34" s="10">
        <f t="shared" si="6"/>
        <v>1505.0505050505051</v>
      </c>
    </row>
    <row r="35" spans="1:20" x14ac:dyDescent="0.25">
      <c r="A35" s="5" t="s">
        <v>38</v>
      </c>
      <c r="B35" s="5" t="s">
        <v>40</v>
      </c>
      <c r="C35" s="5" t="s">
        <v>50</v>
      </c>
      <c r="D35" s="5" t="s">
        <v>87</v>
      </c>
      <c r="E35" s="6">
        <v>60040248</v>
      </c>
      <c r="F35" s="5">
        <v>99</v>
      </c>
      <c r="G35" s="5">
        <v>99</v>
      </c>
      <c r="H35" s="5">
        <v>99.43</v>
      </c>
      <c r="I35" s="5" t="s">
        <v>105</v>
      </c>
      <c r="J35" s="12">
        <v>68719</v>
      </c>
      <c r="K35" s="10">
        <f t="shared" si="0"/>
        <v>694.13131313131316</v>
      </c>
      <c r="L35" s="12">
        <v>19068</v>
      </c>
      <c r="M35" s="10">
        <f t="shared" si="1"/>
        <v>192.60606060606059</v>
      </c>
      <c r="N35" s="12">
        <v>77173</v>
      </c>
      <c r="O35" s="10">
        <f t="shared" si="2"/>
        <v>779.52525252525254</v>
      </c>
      <c r="P35" s="12">
        <f t="shared" si="3"/>
        <v>164960</v>
      </c>
      <c r="Q35" s="10">
        <f t="shared" si="4"/>
        <v>1666.2626262626263</v>
      </c>
      <c r="R35" s="11">
        <v>0.15</v>
      </c>
      <c r="S35" s="12">
        <f t="shared" si="5"/>
        <v>189700</v>
      </c>
      <c r="T35" s="10">
        <f t="shared" si="6"/>
        <v>1916.1616161616162</v>
      </c>
    </row>
    <row r="36" spans="1:20" x14ac:dyDescent="0.25">
      <c r="A36" s="5" t="s">
        <v>38</v>
      </c>
      <c r="B36" s="5" t="s">
        <v>39</v>
      </c>
      <c r="C36" s="5" t="s">
        <v>52</v>
      </c>
      <c r="D36" s="5" t="s">
        <v>93</v>
      </c>
      <c r="E36" s="6" t="s">
        <v>93</v>
      </c>
      <c r="F36" s="5">
        <v>117.38</v>
      </c>
      <c r="G36" s="5">
        <v>117.4</v>
      </c>
      <c r="H36" s="5">
        <v>116</v>
      </c>
      <c r="I36" s="5" t="s">
        <v>105</v>
      </c>
      <c r="J36" s="12">
        <v>279470</v>
      </c>
      <c r="K36" s="10">
        <f t="shared" si="0"/>
        <v>2380.8996421877664</v>
      </c>
      <c r="L36" s="12">
        <v>52655</v>
      </c>
      <c r="M36" s="10">
        <f t="shared" si="1"/>
        <v>448.58578974271597</v>
      </c>
      <c r="N36" s="12">
        <v>20626</v>
      </c>
      <c r="O36" s="10">
        <f t="shared" si="2"/>
        <v>175.71988413699097</v>
      </c>
      <c r="P36" s="12">
        <f t="shared" si="3"/>
        <v>352751</v>
      </c>
      <c r="Q36" s="10">
        <f t="shared" si="4"/>
        <v>3005.2053160674732</v>
      </c>
      <c r="R36" s="11">
        <v>0.15</v>
      </c>
      <c r="S36" s="12">
        <f t="shared" si="5"/>
        <v>405700</v>
      </c>
      <c r="T36" s="10">
        <f t="shared" si="6"/>
        <v>3456.2957914465837</v>
      </c>
    </row>
    <row r="37" spans="1:20" x14ac:dyDescent="0.25">
      <c r="A37" s="5" t="s">
        <v>38</v>
      </c>
      <c r="B37" s="5" t="s">
        <v>39</v>
      </c>
      <c r="C37" s="5" t="s">
        <v>53</v>
      </c>
      <c r="D37" s="5" t="s">
        <v>94</v>
      </c>
      <c r="E37" s="6" t="s">
        <v>94</v>
      </c>
      <c r="F37" s="5">
        <v>55.12</v>
      </c>
      <c r="G37" s="5">
        <v>55.1</v>
      </c>
      <c r="H37" s="5">
        <v>55</v>
      </c>
      <c r="I37" s="5" t="s">
        <v>104</v>
      </c>
      <c r="J37" s="12">
        <v>78570</v>
      </c>
      <c r="K37" s="10">
        <f t="shared" si="0"/>
        <v>1425.4354136429608</v>
      </c>
      <c r="L37" s="12">
        <v>0</v>
      </c>
      <c r="M37" s="10">
        <f t="shared" si="1"/>
        <v>0</v>
      </c>
      <c r="N37" s="12">
        <v>65973</v>
      </c>
      <c r="O37" s="10">
        <f t="shared" si="2"/>
        <v>1196.8976777939042</v>
      </c>
      <c r="P37" s="12">
        <f t="shared" si="3"/>
        <v>144543</v>
      </c>
      <c r="Q37" s="10">
        <f t="shared" si="4"/>
        <v>2622.3330914368653</v>
      </c>
      <c r="R37" s="11">
        <v>0.15</v>
      </c>
      <c r="S37" s="12">
        <f t="shared" si="5"/>
        <v>166200</v>
      </c>
      <c r="T37" s="10">
        <f t="shared" si="6"/>
        <v>3015.2394775036287</v>
      </c>
    </row>
    <row r="38" spans="1:20" x14ac:dyDescent="0.25">
      <c r="A38" s="5" t="s">
        <v>38</v>
      </c>
      <c r="B38" s="5" t="s">
        <v>39</v>
      </c>
      <c r="C38" s="5" t="s">
        <v>54</v>
      </c>
      <c r="D38" s="5" t="s">
        <v>96</v>
      </c>
      <c r="E38" s="6" t="s">
        <v>96</v>
      </c>
      <c r="F38" s="5">
        <v>143.79</v>
      </c>
      <c r="G38" s="5">
        <v>143.80000000000001</v>
      </c>
      <c r="H38" s="5">
        <v>145.16</v>
      </c>
      <c r="I38" s="5" t="s">
        <v>104</v>
      </c>
      <c r="J38" s="12">
        <v>126521</v>
      </c>
      <c r="K38" s="10">
        <f t="shared" si="0"/>
        <v>879.90124487099251</v>
      </c>
      <c r="L38" s="12">
        <v>8754</v>
      </c>
      <c r="M38" s="10">
        <f t="shared" si="1"/>
        <v>60.880450657208435</v>
      </c>
      <c r="N38" s="12">
        <v>67751</v>
      </c>
      <c r="O38" s="10">
        <f t="shared" si="2"/>
        <v>471.18019333750613</v>
      </c>
      <c r="P38" s="12">
        <f t="shared" si="3"/>
        <v>203026</v>
      </c>
      <c r="Q38" s="10">
        <f t="shared" si="4"/>
        <v>1411.9618888657071</v>
      </c>
      <c r="R38" s="11">
        <v>0.15</v>
      </c>
      <c r="S38" s="12">
        <f t="shared" si="5"/>
        <v>233500</v>
      </c>
      <c r="T38" s="10">
        <f t="shared" si="6"/>
        <v>1623.8959593852146</v>
      </c>
    </row>
    <row r="39" spans="1:20" x14ac:dyDescent="0.25">
      <c r="A39" s="5" t="s">
        <v>38</v>
      </c>
      <c r="B39" s="5" t="s">
        <v>39</v>
      </c>
      <c r="C39" s="5" t="s">
        <v>54</v>
      </c>
      <c r="D39" s="5" t="s">
        <v>97</v>
      </c>
      <c r="E39" s="6" t="s">
        <v>97</v>
      </c>
      <c r="F39" s="5">
        <v>118.45</v>
      </c>
      <c r="G39" s="5">
        <v>118.5</v>
      </c>
      <c r="H39" s="5">
        <v>114.6</v>
      </c>
      <c r="I39" s="5" t="s">
        <v>104</v>
      </c>
      <c r="J39" s="12">
        <v>94760</v>
      </c>
      <c r="K39" s="10">
        <f t="shared" si="0"/>
        <v>800</v>
      </c>
      <c r="L39" s="12">
        <v>0</v>
      </c>
      <c r="M39" s="10">
        <f t="shared" si="1"/>
        <v>0</v>
      </c>
      <c r="N39" s="12">
        <v>139536</v>
      </c>
      <c r="O39" s="10">
        <f t="shared" si="2"/>
        <v>1178.0160405234276</v>
      </c>
      <c r="P39" s="12">
        <f t="shared" si="3"/>
        <v>234296</v>
      </c>
      <c r="Q39" s="10">
        <f t="shared" si="4"/>
        <v>1978.0160405234276</v>
      </c>
      <c r="R39" s="11">
        <v>0.15</v>
      </c>
      <c r="S39" s="12">
        <f t="shared" si="5"/>
        <v>269400</v>
      </c>
      <c r="T39" s="10">
        <f t="shared" si="6"/>
        <v>2274.3773744195864</v>
      </c>
    </row>
    <row r="40" spans="1:20" x14ac:dyDescent="0.25">
      <c r="A40" s="5" t="s">
        <v>38</v>
      </c>
      <c r="B40" s="5" t="s">
        <v>39</v>
      </c>
      <c r="C40" s="5" t="s">
        <v>54</v>
      </c>
      <c r="D40" s="5" t="s">
        <v>98</v>
      </c>
      <c r="E40" s="6" t="s">
        <v>98</v>
      </c>
      <c r="F40" s="5">
        <v>111.25</v>
      </c>
      <c r="G40" s="5">
        <v>111.3</v>
      </c>
      <c r="H40" s="5">
        <v>111.1</v>
      </c>
      <c r="I40" s="5" t="s">
        <v>104</v>
      </c>
      <c r="J40" s="12">
        <v>105353</v>
      </c>
      <c r="K40" s="10">
        <f t="shared" si="0"/>
        <v>946.99325842696624</v>
      </c>
      <c r="L40" s="12">
        <v>25436</v>
      </c>
      <c r="M40" s="10">
        <f t="shared" si="1"/>
        <v>228.638202247191</v>
      </c>
      <c r="N40" s="12">
        <v>45707</v>
      </c>
      <c r="O40" s="10">
        <f t="shared" si="2"/>
        <v>410.8494382022472</v>
      </c>
      <c r="P40" s="12">
        <f t="shared" si="3"/>
        <v>176496</v>
      </c>
      <c r="Q40" s="10">
        <f t="shared" si="4"/>
        <v>1586.4808988764046</v>
      </c>
      <c r="R40" s="11">
        <v>0.15</v>
      </c>
      <c r="S40" s="12">
        <f t="shared" si="5"/>
        <v>203000</v>
      </c>
      <c r="T40" s="10">
        <f t="shared" si="6"/>
        <v>1824.7191011235955</v>
      </c>
    </row>
    <row r="41" spans="1:20" x14ac:dyDescent="0.25">
      <c r="A41" s="5" t="s">
        <v>38</v>
      </c>
      <c r="B41" s="5" t="s">
        <v>39</v>
      </c>
      <c r="C41" s="5" t="s">
        <v>54</v>
      </c>
      <c r="D41" s="5" t="s">
        <v>99</v>
      </c>
      <c r="E41" s="6" t="s">
        <v>99</v>
      </c>
      <c r="F41" s="5">
        <v>81.900000000000006</v>
      </c>
      <c r="G41" s="5">
        <v>81.900000000000006</v>
      </c>
      <c r="H41" s="5">
        <v>79.599999999999994</v>
      </c>
      <c r="I41" s="5" t="s">
        <v>104</v>
      </c>
      <c r="J41" s="12">
        <v>78210</v>
      </c>
      <c r="K41" s="10">
        <f t="shared" si="0"/>
        <v>954.94505494505484</v>
      </c>
      <c r="L41" s="12">
        <v>0</v>
      </c>
      <c r="M41" s="10">
        <f t="shared" si="1"/>
        <v>0</v>
      </c>
      <c r="N41" s="12">
        <v>148130</v>
      </c>
      <c r="O41" s="10">
        <f t="shared" si="2"/>
        <v>1808.6691086691085</v>
      </c>
      <c r="P41" s="12">
        <f t="shared" si="3"/>
        <v>226340</v>
      </c>
      <c r="Q41" s="10">
        <f t="shared" si="4"/>
        <v>2763.6141636141633</v>
      </c>
      <c r="R41" s="11">
        <v>0.15</v>
      </c>
      <c r="S41" s="12">
        <f t="shared" si="5"/>
        <v>260300</v>
      </c>
      <c r="T41" s="10">
        <f t="shared" si="6"/>
        <v>3178.266178266178</v>
      </c>
    </row>
    <row r="42" spans="1:20" x14ac:dyDescent="0.25">
      <c r="F42">
        <f>SUM(F2:F41)</f>
        <v>7380.8200000000006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ALT listings</vt:lpstr>
      <vt:lpstr>Did not get</vt:lpstr>
      <vt:lpstr>Sheet3</vt:lpstr>
      <vt:lpstr>'ALT listings'!Print_Area</vt:lpstr>
      <vt:lpstr>'ALT listings'!Print_Titles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Advance</dc:creator>
  <cp:lastModifiedBy>Advance</cp:lastModifiedBy>
  <cp:lastPrinted>2012-08-14T17:51:11Z</cp:lastPrinted>
  <dcterms:created xsi:type="dcterms:W3CDTF">2012-04-05T18:08:48Z</dcterms:created>
  <dcterms:modified xsi:type="dcterms:W3CDTF">2012-08-14T18:18:40Z</dcterms:modified>
</cp:coreProperties>
</file>